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ตรวจสอบปี 62\งบการเงินที่ตรวจสอบ\35. อบต. โคกสูง (งบการเงินที่ 24)\ส่งพิมพ์\"/>
    </mc:Choice>
  </mc:AlternateContent>
  <xr:revisionPtr revIDLastSave="0" documentId="13_ncr:1_{6AC5F7E1-552F-4A23-9F6C-4C8316CC5272}" xr6:coauthVersionLast="41" xr6:coauthVersionMax="41" xr10:uidLastSave="{00000000-0000-0000-0000-000000000000}"/>
  <bookViews>
    <workbookView xWindow="-108" yWindow="-108" windowWidth="23256" windowHeight="12576" xr2:uid="{5FC25C67-9F9F-4865-87A8-8102B7E78A7A}"/>
  </bookViews>
  <sheets>
    <sheet name="งบแสดงฐานะการเงิน" sheetId="1" r:id="rId1"/>
    <sheet name="หมายหุตุ 2" sheetId="2" r:id="rId2"/>
    <sheet name="หมายเหตุ 3 4" sheetId="3" r:id="rId3"/>
    <sheet name="หมายเหตุ 5" sheetId="22" r:id="rId4"/>
    <sheet name="หมายเหตุ 6" sheetId="5" r:id="rId5"/>
    <sheet name="หมายเหตุ 7" sheetId="6" r:id="rId6"/>
    <sheet name="หมายเหตุ 8" sheetId="7" r:id="rId7"/>
    <sheet name="หมายเหตุ 9" sheetId="9" r:id="rId8"/>
    <sheet name="แนบ หมายเหตุ 9" sheetId="12" r:id="rId9"/>
    <sheet name="หมายเหตุ 10" sheetId="26" r:id="rId10"/>
    <sheet name="แนบ หมายเหตุ" sheetId="13" state="hidden" r:id="rId11"/>
    <sheet name="งบแสดงผลการดำเนินงาน" sheetId="11" r:id="rId12"/>
  </sheets>
  <calcPr calcId="181029"/>
</workbook>
</file>

<file path=xl/calcChain.xml><?xml version="1.0" encoding="utf-8"?>
<calcChain xmlns="http://schemas.openxmlformats.org/spreadsheetml/2006/main">
  <c r="N32" i="11" l="1"/>
  <c r="N33" i="11"/>
  <c r="N31" i="11"/>
  <c r="I32" i="11"/>
  <c r="I33" i="11"/>
  <c r="I31" i="11"/>
  <c r="D34" i="11"/>
  <c r="D33" i="11"/>
  <c r="D32" i="11"/>
  <c r="D31" i="11"/>
  <c r="H17" i="11"/>
  <c r="I17" i="11"/>
  <c r="J17" i="11"/>
  <c r="K17" i="11"/>
  <c r="L17" i="11"/>
  <c r="M17" i="11"/>
  <c r="N17" i="11"/>
  <c r="O17" i="11"/>
  <c r="P17" i="11"/>
  <c r="Q17" i="11"/>
  <c r="G17" i="11"/>
  <c r="D15" i="11" l="1"/>
  <c r="F15" i="11" s="1"/>
  <c r="F20" i="26"/>
  <c r="F19" i="26"/>
  <c r="A2" i="26"/>
  <c r="A3" i="26"/>
  <c r="A1" i="26"/>
  <c r="H21" i="26"/>
  <c r="G21" i="26"/>
  <c r="E21" i="26"/>
  <c r="D21" i="26"/>
  <c r="H11" i="26"/>
  <c r="F11" i="26"/>
  <c r="E11" i="26"/>
  <c r="D11" i="26"/>
  <c r="G11" i="26"/>
  <c r="F21" i="26" l="1"/>
  <c r="N25" i="9"/>
  <c r="K25" i="9"/>
  <c r="E21" i="12"/>
  <c r="F21" i="12"/>
  <c r="G21" i="12"/>
  <c r="H21" i="12"/>
  <c r="D21" i="12"/>
  <c r="K11" i="9"/>
  <c r="T11" i="9"/>
  <c r="G47" i="6"/>
  <c r="L20" i="1" s="1"/>
  <c r="G35" i="6"/>
  <c r="F19" i="22" l="1"/>
  <c r="L10" i="1"/>
  <c r="J10" i="1"/>
  <c r="K21" i="3"/>
  <c r="I21" i="3"/>
  <c r="K16" i="3"/>
  <c r="I16" i="3"/>
  <c r="D8" i="11" l="1"/>
  <c r="D9" i="11"/>
  <c r="D10" i="11"/>
  <c r="D11" i="11"/>
  <c r="D12" i="11"/>
  <c r="D13" i="11"/>
  <c r="D14" i="11"/>
  <c r="D16" i="11"/>
  <c r="D7" i="11"/>
  <c r="F7" i="11" s="1"/>
  <c r="F19" i="11"/>
  <c r="F25" i="11"/>
  <c r="M14" i="9"/>
  <c r="P11" i="9"/>
  <c r="F10" i="7"/>
  <c r="F18" i="22"/>
  <c r="E27" i="2"/>
  <c r="A2" i="5" l="1"/>
  <c r="A3" i="5"/>
  <c r="E53" i="12"/>
  <c r="F53" i="12"/>
  <c r="G53" i="12"/>
  <c r="H53" i="12"/>
  <c r="D53" i="12"/>
  <c r="F20" i="11" l="1"/>
  <c r="F21" i="11"/>
  <c r="F22" i="11"/>
  <c r="F23" i="11"/>
  <c r="F24" i="11"/>
  <c r="D26" i="11"/>
  <c r="E26" i="11"/>
  <c r="F26" i="11" l="1"/>
  <c r="R14" i="9"/>
  <c r="F8" i="11" l="1"/>
  <c r="F9" i="11"/>
  <c r="F10" i="11"/>
  <c r="F11" i="11"/>
  <c r="F12" i="11"/>
  <c r="F13" i="11"/>
  <c r="F14" i="11"/>
  <c r="F16" i="11"/>
  <c r="H10" i="7"/>
  <c r="A2" i="22" l="1"/>
  <c r="A3" i="22"/>
  <c r="K18" i="22"/>
  <c r="I18" i="22"/>
  <c r="G18" i="22"/>
  <c r="K15" i="22"/>
  <c r="G15" i="22"/>
  <c r="F15" i="22"/>
  <c r="K12" i="22"/>
  <c r="I12" i="22"/>
  <c r="G12" i="22"/>
  <c r="F12" i="22"/>
  <c r="I19" i="22" l="1"/>
  <c r="K19" i="22"/>
  <c r="L11" i="1" s="1"/>
  <c r="G19" i="22"/>
  <c r="J11" i="1" s="1"/>
  <c r="F33" i="5" l="1"/>
  <c r="F18" i="5"/>
  <c r="H43" i="13" l="1"/>
  <c r="G43" i="13"/>
  <c r="F43" i="13"/>
  <c r="E43" i="13"/>
  <c r="D43" i="13"/>
  <c r="J20" i="1" l="1"/>
  <c r="D23" i="13"/>
  <c r="G11" i="13"/>
  <c r="G12" i="13"/>
  <c r="G13" i="13"/>
  <c r="G14" i="13"/>
  <c r="G15" i="13"/>
  <c r="G16" i="13"/>
  <c r="G18" i="13"/>
  <c r="G19" i="13"/>
  <c r="G20" i="13"/>
  <c r="G21" i="13"/>
  <c r="G22" i="13"/>
  <c r="G10" i="13"/>
  <c r="G9" i="13"/>
  <c r="E23" i="13"/>
  <c r="F23" i="13"/>
  <c r="H23" i="13"/>
  <c r="A3" i="13"/>
  <c r="A2" i="13"/>
  <c r="A2" i="12"/>
  <c r="A3" i="12"/>
  <c r="G23" i="13" l="1"/>
  <c r="C26" i="11"/>
  <c r="E17" i="11"/>
  <c r="C17" i="11"/>
  <c r="A1" i="11"/>
  <c r="A2" i="9"/>
  <c r="A3" i="9"/>
  <c r="L21" i="1"/>
  <c r="L22" i="1" s="1"/>
  <c r="L23" i="1" s="1"/>
  <c r="J21" i="1"/>
  <c r="J22" i="1" s="1"/>
  <c r="J23" i="1" s="1"/>
  <c r="A2" i="7"/>
  <c r="A3" i="7"/>
  <c r="A2" i="6"/>
  <c r="A3" i="6"/>
  <c r="L12" i="1"/>
  <c r="J12" i="1"/>
  <c r="L9" i="1"/>
  <c r="J9" i="1"/>
  <c r="A2" i="3"/>
  <c r="A3" i="3"/>
  <c r="J27" i="2"/>
  <c r="I27" i="2"/>
  <c r="F27" i="2"/>
  <c r="L17" i="1" s="1"/>
  <c r="J17" i="1"/>
  <c r="L13" i="1" l="1"/>
  <c r="L14" i="1" s="1"/>
  <c r="J13" i="1"/>
  <c r="J14" i="1" s="1"/>
  <c r="R15" i="9"/>
  <c r="L6" i="1"/>
  <c r="J6" i="1"/>
  <c r="A1" i="2"/>
  <c r="N20" i="9" l="1"/>
  <c r="N21" i="9" s="1"/>
  <c r="A1" i="5"/>
  <c r="M7" i="9"/>
  <c r="M15" i="9" s="1"/>
  <c r="K20" i="9" s="1"/>
  <c r="A1" i="22"/>
  <c r="A1" i="13"/>
  <c r="A1" i="12"/>
  <c r="L26" i="1"/>
  <c r="L28" i="1" s="1"/>
  <c r="L29" i="1" s="1"/>
  <c r="F17" i="11"/>
  <c r="F27" i="11" s="1"/>
  <c r="D17" i="11"/>
  <c r="A1" i="9"/>
  <c r="A1" i="6"/>
  <c r="A1" i="3"/>
  <c r="A1" i="7"/>
  <c r="J26" i="1" l="1"/>
  <c r="J28" i="1" s="1"/>
  <c r="J29" i="1" s="1"/>
  <c r="K21" i="9"/>
</calcChain>
</file>

<file path=xl/sharedStrings.xml><?xml version="1.0" encoding="utf-8"?>
<sst xmlns="http://schemas.openxmlformats.org/spreadsheetml/2006/main" count="713" uniqueCount="284">
  <si>
    <t>งบแสดงฐานะการเงิน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</si>
  <si>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</si>
  <si>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</si>
  <si>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</si>
  <si>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</si>
  <si>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ลูกหนี้เงินทุนโครงการเศรษฐกิจชุมชน</t>
  </si>
  <si>
    <t>รวมสินทรัพย์หมุนเวียน</t>
  </si>
  <si>
    <t>รวมสินทรัพย์</t>
  </si>
  <si>
    <t>หมายเหตุ</t>
  </si>
  <si>
    <t>ปี 2561</t>
  </si>
  <si>
    <t>ปี 2560</t>
  </si>
  <si>
    <t>ทุนสินทรัพย์</t>
  </si>
  <si>
    <t>หนี้สิน</t>
  </si>
  <si>
    <t>หนี้สินหมุนเวียน</t>
  </si>
  <si>
    <t>เงินรับฝาก</t>
  </si>
  <si>
    <t>รวมหนี้สินหมุนเวียน</t>
  </si>
  <si>
    <t>รวมหนี้สิน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</si>
  <si>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</si>
  <si>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</si>
  <si>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</si>
  <si>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</si>
  <si>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หมายเหตุประกอบงบแสดงฐานะการเงินเป็นส่วนหนึ่งของงบการเงินนี้</t>
  </si>
  <si>
    <t>หมายเหตุ 2 งบทรัพย์สิน</t>
  </si>
  <si>
    <t>ประเภททรัพย์สิน</t>
  </si>
  <si>
    <t>ราคาทรัพย์สิน</t>
  </si>
  <si>
    <t>แหล่งที่มาของทรัพสินทั้งหมด</t>
  </si>
  <si>
    <t>ชื่อ</t>
  </si>
  <si>
    <t>จำนวนเงิน</t>
  </si>
  <si>
    <t>ก. อสังหาริมทรัพย์</t>
  </si>
  <si>
    <t>ข. สังหาริมทรัพย์</t>
  </si>
  <si>
    <t>ครุภัณฑ์สำนักงาน</t>
  </si>
  <si>
    <t>ครุภัณฑ์ยานพาหนะและขนส่ง</t>
  </si>
  <si>
    <t>ครุภัณฑ์ไฟฟ้าและวิทยุ</t>
  </si>
  <si>
    <t>ครุภัณฑ์โฆษณาและเผยแพร่</t>
  </si>
  <si>
    <t>ครุภัณฑ์งานบ้านงานครัว</t>
  </si>
  <si>
    <t>ครุภัณฑ์การเกษตร</t>
  </si>
  <si>
    <t>ครุภัณฑ์ก่อสร้าง</t>
  </si>
  <si>
    <t>รายได้</t>
  </si>
  <si>
    <t>หมายเหตุ 3 เงินสดและเงินฝากธนาคาร</t>
  </si>
  <si>
    <t>เงินสด</t>
  </si>
  <si>
    <t>เงินฝากธนาคาร</t>
  </si>
  <si>
    <t>ออมสิน</t>
  </si>
  <si>
    <t>กรุงไทย</t>
  </si>
  <si>
    <t>ธกส.</t>
  </si>
  <si>
    <t>รวม</t>
  </si>
  <si>
    <t>รวมทั้งสิ้น</t>
  </si>
  <si>
    <t>ชื่อ - สกุล ผู้ยืม</t>
  </si>
  <si>
    <t>โครงการที่ยืม</t>
  </si>
  <si>
    <t>โครงการ</t>
  </si>
  <si>
    <t>แหล่งเงิน</t>
  </si>
  <si>
    <t>แผนงาน</t>
  </si>
  <si>
    <t>งาน</t>
  </si>
  <si>
    <t>หมวด</t>
  </si>
  <si>
    <t>ประเภท</t>
  </si>
  <si>
    <t>ค่าที่ดินและสิ่งก่อสร้าง</t>
  </si>
  <si>
    <t>การศึกษา</t>
  </si>
  <si>
    <t>ค่าวัสดุ</t>
  </si>
  <si>
    <t>บริหารงานทั่วไป</t>
  </si>
  <si>
    <t>เคหะและชุมชน</t>
  </si>
  <si>
    <t>ค่าตอบแทน</t>
  </si>
  <si>
    <t>ภาษีเงินได้หัก ณ ที่จ่าย</t>
  </si>
  <si>
    <t>เงินประกันสัญญา</t>
  </si>
  <si>
    <t>เงินทุนโครงการเศรษฐกิจชุมชน</t>
  </si>
  <si>
    <t>รายรับจริงสูงกว่ารายจ่ายจริง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</si>
  <si>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25 % ของรายรับจริงสูงกว่ารายจ่ายจริง</t>
    </r>
  </si>
  <si>
    <t>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</si>
  <si>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</si>
  <si>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</si>
  <si>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รายจ่ายค้างจ่าย</t>
  </si>
  <si>
    <t>หัก</t>
  </si>
  <si>
    <t>จ่ายขาดเงินสะสม</t>
  </si>
  <si>
    <t>ทั้งนี้ ได้รับอนุมัติให้จ่ายเงินสะสมที่อยู่ระหว่างดำเนินการจำนวน</t>
  </si>
  <si>
    <t>งบแสดงผลการดำเนินงานจ่ายจากเงินรายรับ</t>
  </si>
  <si>
    <t>ตั้งแต่วันที่ 1 ตุลาคม 2560 ถึง 30 กันยายน 2561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</si>
  <si>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</si>
  <si>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</si>
  <si>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</si>
  <si>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</si>
  <si>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ค่าใช้สอย</t>
  </si>
  <si>
    <t>ค่าสาธารณูปโภค</t>
  </si>
  <si>
    <t>ค่าครุภัณฑ์</t>
  </si>
  <si>
    <t>เงินอุดหนุน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</si>
  <si>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</si>
  <si>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</si>
  <si>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</si>
  <si>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</si>
  <si>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</si>
  <si>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ภาษีจัดสรร</t>
  </si>
  <si>
    <t>เงินอุดหนุนทั่วไป</t>
  </si>
  <si>
    <t>เงินุดหนุนระบุวัตถุประสงค์/เฉพาะกิจ</t>
  </si>
  <si>
    <t>รวมรายรับ</t>
  </si>
  <si>
    <t>รายรับสูงกว่าหรือ(ต่ำกว่า)รายจ่าย</t>
  </si>
  <si>
    <t>รายการ/หมวด</t>
  </si>
  <si>
    <t>ประมาณการ</t>
  </si>
  <si>
    <t>รายจ่ายจากเงินงบประมาณ</t>
  </si>
  <si>
    <t>รายจ่ายจากเงินอุดหนุนระบุวัตถุประสงค์/เฉพาะกิจ</t>
  </si>
  <si>
    <t>รายได้จากทรัพย์สิน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</si>
  <si>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</si>
  <si>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</si>
  <si>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</si>
  <si>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</si>
  <si>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ยังไม่ได้ก่อหนี้ผูกพัน</t>
  </si>
  <si>
    <t>ที่ดินและสิ่งก่อสร้าง</t>
  </si>
  <si>
    <t>ค่าสาธารณูปการ</t>
  </si>
  <si>
    <t>หมายเหตุ 10 เงินทุนสำรองเงินสะสม</t>
  </si>
  <si>
    <t>โครงการก่อสร้างถนน คสล. หมู่ 12 เริ่มต้นจากถนนสาย 226 บริเวณที่นายบุดศรี เภสัชชา</t>
  </si>
  <si>
    <t>โครงการก่อสร้างถนน คสล. หมู่ 12 เริ่มต้นจากที่นางละมุล  เสกรัมย์</t>
  </si>
  <si>
    <t>โครงการก่อสร้างถนน คสล. หมู่ 12 เริ่มต้นจากที่นายสง่า  สุขทวี</t>
  </si>
  <si>
    <t>โครงการก่อสร้างถนน คสล. หมู่ 13 เริ่มต้นจากที่นายอ่อน สังทองรัมย์</t>
  </si>
  <si>
    <t>โครงการก่อสร้างถนน คสล. หมู่ 1  จากถนน คสล. บ้านแท่นพระ - บ้านเย้ยม่วง</t>
  </si>
  <si>
    <t>โครงการก่อสร้างถนน คสล. หมู่ 7 จากถนนสาย 226 บริเวณที่นางสมหวัง ชำนาญจิตร</t>
  </si>
  <si>
    <t>โครงการขยายเขตประปา วางท่อพีวีซี หมู่ 13</t>
  </si>
  <si>
    <t>โครงการก่อสร้างถนน คสล. หมู่ 6 จุดเริ่มต้นถนน คสล. บริเวณที่นายสมชาย นาคกุล</t>
  </si>
  <si>
    <t>โครงการก่อสร้างถนน คสล. หมู่ 8 จุดเริ่มต้นถนน คสล. บริเวณที่นางหนูไม เชื้อสูงเนิน</t>
  </si>
  <si>
    <t>โครงการก่อสร้างถนน คสล. หมู่ 4 จุดเริ่มต้นถนน คสล. บริเวณที่นางอุทัยทิพย์ ปาประขัง</t>
  </si>
  <si>
    <t>โครงการปรับปรุงซ่อมแซมท่อระบายน้ำ หมู่ 9 เริ่มต้นบริเวณทางลงคันคูของการประปาส่วนภูมิภาคลำปลายมาศ</t>
  </si>
  <si>
    <t xml:space="preserve">โครงการปรับปรุงซ่อมแซมฝายกั้นลำห้วยผักหนาม หมู่ 12 </t>
  </si>
  <si>
    <t>โครงการปรังปรุงลงหินคลุก หมู่ 12 จุดเริ่มต้นถนน คสล. บริเวณที่นายทองใส วงราช</t>
  </si>
  <si>
    <t>ผู้อำนวยการกองคลัง</t>
  </si>
  <si>
    <t>.......................................................</t>
  </si>
  <si>
    <t xml:space="preserve"> -</t>
  </si>
  <si>
    <t>ครุภัณฑ์อื่นๆ</t>
  </si>
  <si>
    <t>คำอธิบาย</t>
  </si>
  <si>
    <t>1.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ให้แสดงทรัพย์สินที่เป็นกรรมสิทธิ์</t>
  </si>
  <si>
    <t>ขององค์กรปกครองส่วนท้องถิ่นและองค์กรปกครองส่วนท้องถิ่นใช้ประโยชน์โดยตรง รวมั้งทรัพย์สินที่ยืมหรือเช่า ยกเว้นทรัพย์สินที่จัดไว้เพื่อเป็นการ</t>
  </si>
  <si>
    <t>ให้บริการสาธารณะ เช่น ถนน สะพาน ลานกีฬา เป็นต้น</t>
  </si>
  <si>
    <t>2. ทรัพย์สินที่ได้มาจากแหล่งเงินกู้ ให้แสดงทรัพย์สินทุกประเภท</t>
  </si>
  <si>
    <t>เงินงบประมาณ</t>
  </si>
  <si>
    <t>เงินสะสม 1 ตุลาคม</t>
  </si>
  <si>
    <t>เงินสะสม ณ 30 กันยายน</t>
  </si>
  <si>
    <t>เงินสะสม ณ 30 กันยายน   ประกอบด้วย</t>
  </si>
  <si>
    <t>ณ วันที่ 30 กันยายน 2561</t>
  </si>
  <si>
    <t>หมายเหตุประกอบงบแสดงฐานะการเงิน</t>
  </si>
  <si>
    <t>ลูกหนี้ค่าภาษี</t>
  </si>
  <si>
    <t>ประเภทลูกหนี้</t>
  </si>
  <si>
    <t>ประจำปี</t>
  </si>
  <si>
    <t>จำนวน</t>
  </si>
  <si>
    <t>ราย</t>
  </si>
  <si>
    <t>เงิน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</si>
  <si>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</si>
  <si>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</si>
  <si>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</si>
  <si>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เบิกเกินส่งคืนข้ามปี</t>
  </si>
  <si>
    <t>หมายเหตุ 6 ลูกหนี้เงินทุนโครงการเศรษฐกิจชุมชน</t>
  </si>
  <si>
    <t>ครุภัณฑ์วิทยาศาสตร์และการแพทย์</t>
  </si>
  <si>
    <t>ครุภัณฑ์สำรวจ</t>
  </si>
  <si>
    <t>เงินอุดหนุนเฉพาะกิจ</t>
  </si>
  <si>
    <t>เงินที่มีผู้อุทิศให้</t>
  </si>
  <si>
    <t>หมายเหตุ 7 รายจ่ายค้างจ่าย</t>
  </si>
  <si>
    <t>หมายเหตุ 8 เงินรับฝาก</t>
  </si>
  <si>
    <t>หมายเหตุ 9 เงินสะสม</t>
  </si>
  <si>
    <t>รายละเอียดแนบท้ายหมายเหตุ 9 เงินสะสม</t>
  </si>
  <si>
    <t>ค่าตอบแทนผู้ปฏิบัติราชการอันเป็นประโยชน์แก่องค์กรปกครองส่วนท้องถิ่น</t>
  </si>
  <si>
    <t>ค่าก่อสร้างสิ่งสาธารณูปโภค</t>
  </si>
  <si>
    <t>เงินประโยชน์ตอบแทนอื่นเป็นกรณีพิเศษ (โบนัส)</t>
  </si>
  <si>
    <t>หมายเหตุ 7 รายจ่ายค้างจ่าย (ต่อ)</t>
  </si>
  <si>
    <t>1. ลูกหนี้ค่าภาษี</t>
  </si>
  <si>
    <t>และจะเบิกจ่ายในปีงบประมาณต่อไป ตามรายละเอียดแนบท้ายหมายเหตุ 9</t>
  </si>
  <si>
    <t>รายละเอียดแนบท้ายหมายเหตุ 9 เงินสะสม (ต่อ)</t>
  </si>
  <si>
    <t>สำหรับปี สิ้นสุดวันที่ 30 กันยายน 2561</t>
  </si>
  <si>
    <t>องค์การบริหารส่วนตำบลโคกสูง</t>
  </si>
  <si>
    <t>(นางสาวทัศนีย์  บุญเทียน)</t>
  </si>
  <si>
    <t>นักวิชาการเงินและบัญชี รักษาราชการแทน</t>
  </si>
  <si>
    <t>(นางสาวปาริชาติ  ถุนนอก)</t>
  </si>
  <si>
    <t>ปลัดองค์การบริหารส่วนตำบลโคกสูง</t>
  </si>
  <si>
    <t>(นายประมวล  บุตรวิชา)</t>
  </si>
  <si>
    <t>นายกองค์การบริหารส่วนตำบลโคกสูง</t>
  </si>
  <si>
    <t>รายได้จากรัฐบาลค้างรับ</t>
  </si>
  <si>
    <t>ที่ดิน</t>
  </si>
  <si>
    <t>อาคาร</t>
  </si>
  <si>
    <t>ครุภัณฑ์คอมพิวเตอร์</t>
  </si>
  <si>
    <t>ครุภัณฑ์การศึกษา</t>
  </si>
  <si>
    <t>ประเภทเผื่อเรียก เลขที่ 02013906384-4</t>
  </si>
  <si>
    <t>ประเภทประจำ เลขที่ 36505000200-2</t>
  </si>
  <si>
    <t>ประเภทกระแสรายวัน เลขที่ 373-6-00376-5</t>
  </si>
  <si>
    <t>ประเภทกระแสรายวัน เลขที่ 989-8-59722-4</t>
  </si>
  <si>
    <t>ประเภทออมทรัพย์ เลขที่ 373-0-38278-0</t>
  </si>
  <si>
    <t>ประเภทออมทรัพย์ เลขที่ 989-8-59592-2</t>
  </si>
  <si>
    <t>ประเภทกระแสรายวัน เลขที่ 00-593-5-00008-9</t>
  </si>
  <si>
    <t>ประเภทออมทรัพย์ เลขที่ 01-593-2-68081-2</t>
  </si>
  <si>
    <t>ประเภทออมทรัพย์ เลขที่ 01-593-2-67946-5</t>
  </si>
  <si>
    <t>หมายเหตุ 4 รายได้จากรัฐบาลค้างรับ</t>
  </si>
  <si>
    <t>เบี้ยยังชีพผู้สูงอายุ ประจำปี 2560</t>
  </si>
  <si>
    <t>หมายเหตุ 5 ลูกหนี้ค่าภาษี</t>
  </si>
  <si>
    <t>กล่มทอผ้าไหมและแม่บ้านโภชนาการ</t>
  </si>
  <si>
    <t>กลุ่มทอผ้าไหม</t>
  </si>
  <si>
    <t>กลุ่มออมทรัพย์เพื่อการผลิต</t>
  </si>
  <si>
    <t>กลุ่มทอเสื่อด้วยต้นกก</t>
  </si>
  <si>
    <t>กลุ่มทอสื่อ</t>
  </si>
  <si>
    <t>กลุ่มจักสานตะกร้า</t>
  </si>
  <si>
    <t>กลุ่มทอผ้าไหม ผ้าฝ้าย</t>
  </si>
  <si>
    <t>นางสมสวย</t>
  </si>
  <si>
    <t>นางลำใย</t>
  </si>
  <si>
    <t>นางสุนันทา</t>
  </si>
  <si>
    <t>นางเอมอร</t>
  </si>
  <si>
    <t>นางประจวบ</t>
  </si>
  <si>
    <t>นางสด</t>
  </si>
  <si>
    <t>นางละมัย</t>
  </si>
  <si>
    <t>นางเตือนใจ</t>
  </si>
  <si>
    <t>นางสำเนียง</t>
  </si>
  <si>
    <t>สินสุพรรณ์</t>
  </si>
  <si>
    <t>แพไธสง</t>
  </si>
  <si>
    <t>พุดสี</t>
  </si>
  <si>
    <t>เชือกรัมย์</t>
  </si>
  <si>
    <t>ขมพุดชา</t>
  </si>
  <si>
    <t>บุญจันทร์</t>
  </si>
  <si>
    <t>ทองอาจ</t>
  </si>
  <si>
    <t>แพงคำตา</t>
  </si>
  <si>
    <t>ค่าอาหารเสริมนม</t>
  </si>
  <si>
    <t>รายจ่ายเพื่อให้ได้มาซึ่งบริการ</t>
  </si>
  <si>
    <t xml:space="preserve">รายจ่ายเกี่ยวเนื่องกับการปฏิบัติราชการที่ไม่เข้าลักษณะรายจ่ายหมวดอื่นๆ </t>
  </si>
  <si>
    <t>สังคมสงเคระห์</t>
  </si>
  <si>
    <t>การรักษาความสงบภายใน</t>
  </si>
  <si>
    <t>สาธารณสุข</t>
  </si>
  <si>
    <t>อุตสาหกรรมและการโยธา</t>
  </si>
  <si>
    <t>บริหารทั่วไป</t>
  </si>
  <si>
    <t>บริหารคลัง</t>
  </si>
  <si>
    <t>บริหารทั่วไปเกี่ยวกับการศึกษา</t>
  </si>
  <si>
    <t>บริหารทั่วไปเกี่ยวกับเคหะและชุมชน</t>
  </si>
  <si>
    <t>บริหารทั่วไปเกี่ยวกับสังคมสงเคราะห์</t>
  </si>
  <si>
    <t>ระดับก่อนวัยเรียนและประถมวัย</t>
  </si>
  <si>
    <t>ป้องกันภัยฝ่ายพลเรือนและระงับอัคคีภัย</t>
  </si>
  <si>
    <t>บริการสาธารณสุขอื่น</t>
  </si>
  <si>
    <t>ก่อสร้างโครงกสร้างพิ่นฐาน</t>
  </si>
  <si>
    <t>งบประมาณ</t>
  </si>
  <si>
    <t>งานไฟฟ้าถนน</t>
  </si>
  <si>
    <t>งานระดับก่อนวัยเรียนและประถมศึกษา</t>
  </si>
  <si>
    <t>เงินเดือนพนักงานส่วนตำบล</t>
  </si>
  <si>
    <t>ค่าตอบแทนพนักงานจ้าง</t>
  </si>
  <si>
    <t>เงินเพิ่มต่างๆ ของพนักงานจ้าง</t>
  </si>
  <si>
    <t>เงินสำรองจ่าย</t>
  </si>
  <si>
    <t>โครงการก่อสร้างรางระบายน้ำคอนกรีตเสริมเหล็กรูปตัววี บ้านหนองหว้า หมู่ 6</t>
  </si>
  <si>
    <t>โครงการก่อสร้างถนนคอนกรีตเสริมเหล็ก หมู่ 4</t>
  </si>
  <si>
    <t>โครงการก่อสร้างถนนคอนกรีตเสริมเหล็ก บ้านคูขาด หมู่ 2</t>
  </si>
  <si>
    <t>ส่วนลดในการจัดเก็บภาษีบำรุงท้องที่ 6 %</t>
  </si>
  <si>
    <t>2. เงินสะสมที่สามารถนำไปใช้ได้</t>
  </si>
  <si>
    <t>ค่าก่อสร้างสิ่งสาธารณูปการ</t>
  </si>
  <si>
    <t>โครงการก่อสร้างถนนลูกรัง หมู่ 6</t>
  </si>
  <si>
    <t>โครงการซ่อมแซมถนนพร้อมลงลูกรัง หมู่ 1</t>
  </si>
  <si>
    <t>โครงการซ่อมแซมถนนพร้อมลงลูกรัง หมู่ 5</t>
  </si>
  <si>
    <t>โครงการก่อสร้างถนนลูกรัง หมู่ 4</t>
  </si>
  <si>
    <t>โครงการก่อสร้างถนนลูกรัง หมู่ 5</t>
  </si>
  <si>
    <t>โครงการก่อสร้างถนนลูกรัง หมู่  2</t>
  </si>
  <si>
    <t>โครงการก่อสร้างถนนคอนกรีตเสริมเหล็ก หมู่ 6</t>
  </si>
  <si>
    <t>โครงการก่อสร้างถนนคอนกรีตเสริมเหล็ก หมู่ 2</t>
  </si>
  <si>
    <t>โครงการก่อสร้างถนนคอนกรีตเสริมเหล็ก หมู่ 5</t>
  </si>
  <si>
    <t>โครงการก่อสร้างถนนคอนกรีตเสริมเหล็ก หมู่ 3</t>
  </si>
  <si>
    <t>โครงการก่อสร้างถนนคอนกรีตเสริมเหล็ก หมู่ 1</t>
  </si>
  <si>
    <t>โครงการก่อสร้างถนนลูกรังบ้านโคกสูง หมู่ 1</t>
  </si>
  <si>
    <t>โครงการก่อสร้างถนนลูกรังบ้านคูขาด หมู่ 2</t>
  </si>
  <si>
    <t>โครงการก่อสร้างคอนกรีตเสริมเหล็ก หมู่ 5</t>
  </si>
  <si>
    <t>โครงการก่อสร้างถนนพร้อมลงลูกรัง หมู่ 3</t>
  </si>
  <si>
    <t>โครงการก่อสร้างถนนลูกรังบ้านสระตะเคียบ หมู่ 7</t>
  </si>
  <si>
    <t>โครงการก่อสร้างถนนลูกรังบ้านโคกสูง หมู่ 4</t>
  </si>
  <si>
    <t>โครงการก่อสร้างถนนลูกรังบ้านโคกสูง หมู่ 6</t>
  </si>
  <si>
    <t>โครงการก่อสร้างถนนคอนกรีตเสริมเหล็ก หมู่ 7</t>
  </si>
  <si>
    <t>โครงการก่อสร้างถนนลูกรังบ้านโคกสูง หมู่ 8</t>
  </si>
  <si>
    <t>โครงการก่อสร้างถนนลูกรัง บ้านโคกสูง หมู่ 1</t>
  </si>
  <si>
    <t>โครงการก่อสร้างถนนลูกรัง บ้านหนองนกเขา หมู่ 8</t>
  </si>
  <si>
    <t>โครงการก่อสร้างถนนคอนกรีตเสริมเหล็กบ้านโนนสวรรค์ หมู่ 3</t>
  </si>
  <si>
    <t>สังคมสงเคราะห์</t>
  </si>
  <si>
    <t>สร้างความเข้มแข็งให้ชุมชน</t>
  </si>
  <si>
    <t>การศาสนา วัฒนาธรรมและนันทนาการ</t>
  </si>
  <si>
    <t>การเกษตร</t>
  </si>
  <si>
    <t>โครงการก่อสร้างถนนคอนกรีตเสริมเหล็ก หมู่ 1 จุดเริ่มต้นที่ดินนายสุวรรณ สินสุพรรณ์ จุดสิ้นสุดศาลาอเนกประสงค์ประจำหมู่บ้าน</t>
  </si>
  <si>
    <t xml:space="preserve">โครงการก่อสร้างถนนลูกรัง บ้านคูขาด หมู่ 2 </t>
  </si>
  <si>
    <t>โครงการก่อสร้างกถนนคอนกรีตเสริมเหล็ก บ้านหนองนกเขา หมู่ 8</t>
  </si>
  <si>
    <t xml:space="preserve">โครงการก่อสร้างถนนคอนกรีตเสริมเหล็ก บ้านโนนสมบูร์ หมู่ 5 </t>
  </si>
  <si>
    <t xml:space="preserve">โครงการก่อสร้างถนนลูกรัง บ้านโนนสมบูรณ์ หมู่ 5 </t>
  </si>
  <si>
    <t>โครงการซ่อมแซมถนนพร้อมลงลูกรัง บ้านสระตะเคียน หมู่ 7</t>
  </si>
  <si>
    <t xml:space="preserve">โครงการก่อสร้างถนนคอนกรีตเสริมเหล็ก บ้านสระตะเคียน หมู่ 7 </t>
  </si>
  <si>
    <t xml:space="preserve">โครงการก่อสร้างถนนคอนกรีตเสริมเหล็ก บ้านหนองนกเขา หมู่ 8 </t>
  </si>
  <si>
    <t>โครงการวางท่อคอนกรีตเสริมเหล็กพร้อมเทคอนกรีตดาดหน้าท่อ (คลองส่งน้ำอีสานเขียว) พร้อมวางท่อภายในหมู่บ้าน บ้านคูขาด หมู่ 2</t>
  </si>
  <si>
    <t>โครงการซ่อมแซมถนนพร้อมบงลูกรังถนนในหมู่บ้าน บ้านโคกสูง หมู่ 1 บ้านคูขาด หมู่ 2 และบ้านโนนสมบูรณ์ หมู่ 5</t>
  </si>
  <si>
    <t xml:space="preserve">ตกเบิกเงินเดือนครูผู้ดูแลเด็กศูนย์พัฒนาเด็กเล็ก ประจำปี 2557 - 2559 </t>
  </si>
  <si>
    <t>ตกเบิกเงินเพิ่มค่าครองชีพผู้ดูแลเด็กศูนย์พัฒนาเด็กเล็ก ประจำปี 2557 - 2559</t>
  </si>
  <si>
    <t>ตกเบิกค่าตอบแทนผู้ดูแลเด็กศูนย์พัฒนาเด็กเล็ก ประจำปี 2557 - 2559</t>
  </si>
  <si>
    <t>บข</t>
  </si>
  <si>
    <t>โครงการก่อสร้างถนนคอนกรีตเสริมเหล็ก บ้านสะเดาหวาน หมู่ 4</t>
  </si>
  <si>
    <t>ค่าอาหารเสริม (นม) เดือนกรกฎาคม - สิงหาคม 2561</t>
  </si>
  <si>
    <t>ค่าจ้างเหมาทำความสะอาดอาคารสำนักงานองค์การบริหารส่วนตำบล</t>
  </si>
  <si>
    <t>ค่าจ้างเหมาปฏิบัติงานแพทย์ฉุกเฉิน ประจำเดือนกันยายน 2561 จำนวน 4 ราย</t>
  </si>
  <si>
    <t>ค่าจ้างเหมาพนักงานขับรถ และคนงาน ประจำรถบรรทุกน้ำอเนกประสงค์ จำนวน 2 คน</t>
  </si>
  <si>
    <t>ค่าจ้างเหมาทำความสะอาดศูนย์พัฒนาเด็กเล็ก ด้านนอก และด้านในอาคาร จำนวน 2 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</si>
</sst>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&lt;=99999999][$-D000000]0\-####\-####;[$-D000000]#\-####\-####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u/>
      <sz val="16"/>
      <color theme="1"/>
      <name val="TH SarabunPSK"/>
      <family val="2"/>
    </font>
    <font>
      <i/>
      <u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4"/>
      <name val="Cordia New"/>
      <family val="2"/>
    </font>
    <font>
      <sz val="16"/>
      <color rgb="FF000000"/>
      <name val="TH SarabunPSK"/>
      <family val="2"/>
    </font>
    <font>
      <sz val="20"/>
      <color theme="1"/>
      <name val="TH SarabunPSK"/>
      <family val="2"/>
    </font>
    <font>
      <sz val="20"/>
      <name val="TH SarabunPSK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1" applyFont="1"/>
    <xf numFmtId="164" fontId="3" fillId="0" borderId="0" xfId="1" applyFont="1" applyAlignment="1">
      <alignment horizontal="center"/>
    </xf>
    <xf numFmtId="164" fontId="2" fillId="0" borderId="1" xfId="1" applyFont="1" applyBorder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164" fontId="2" fillId="0" borderId="7" xfId="1" applyFont="1" applyBorder="1"/>
    <xf numFmtId="164" fontId="2" fillId="0" borderId="8" xfId="1" applyFont="1" applyBorder="1"/>
    <xf numFmtId="164" fontId="2" fillId="0" borderId="9" xfId="1" applyFont="1" applyBorder="1"/>
    <xf numFmtId="0" fontId="3" fillId="0" borderId="6" xfId="0" applyFont="1" applyBorder="1" applyAlignment="1">
      <alignment horizontal="center" vertical="center"/>
    </xf>
    <xf numFmtId="164" fontId="2" fillId="0" borderId="10" xfId="1" applyFont="1" applyBorder="1"/>
    <xf numFmtId="164" fontId="2" fillId="0" borderId="11" xfId="1" applyFont="1" applyBorder="1"/>
    <xf numFmtId="0" fontId="2" fillId="0" borderId="11" xfId="0" applyFont="1" applyBorder="1"/>
    <xf numFmtId="164" fontId="2" fillId="0" borderId="12" xfId="1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2" xfId="0" applyFont="1" applyBorder="1"/>
    <xf numFmtId="0" fontId="3" fillId="0" borderId="5" xfId="0" applyFont="1" applyBorder="1" applyAlignment="1">
      <alignment horizontal="center" vertical="center"/>
    </xf>
    <xf numFmtId="164" fontId="2" fillId="0" borderId="13" xfId="1" applyFont="1" applyBorder="1"/>
    <xf numFmtId="164" fontId="2" fillId="0" borderId="15" xfId="1" applyFont="1" applyBorder="1"/>
    <xf numFmtId="164" fontId="2" fillId="0" borderId="16" xfId="1" applyFont="1" applyBorder="1"/>
    <xf numFmtId="0" fontId="2" fillId="0" borderId="7" xfId="0" applyFont="1" applyBorder="1"/>
    <xf numFmtId="164" fontId="3" fillId="0" borderId="3" xfId="1" applyFont="1" applyBorder="1"/>
    <xf numFmtId="164" fontId="3" fillId="0" borderId="2" xfId="1" applyFont="1" applyBorder="1" applyAlignment="1">
      <alignment horizontal="center"/>
    </xf>
    <xf numFmtId="0" fontId="2" fillId="0" borderId="13" xfId="0" applyFont="1" applyBorder="1"/>
    <xf numFmtId="0" fontId="2" fillId="0" borderId="1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3" xfId="1" applyFont="1" applyBorder="1" applyAlignment="1">
      <alignment horizontal="center"/>
    </xf>
    <xf numFmtId="164" fontId="3" fillId="0" borderId="1" xfId="1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8" xfId="1" applyFont="1" applyBorder="1"/>
    <xf numFmtId="0" fontId="2" fillId="0" borderId="23" xfId="0" applyFont="1" applyBorder="1"/>
    <xf numFmtId="0" fontId="2" fillId="0" borderId="26" xfId="0" applyFont="1" applyBorder="1"/>
    <xf numFmtId="0" fontId="2" fillId="0" borderId="0" xfId="0" applyFont="1" applyAlignment="1">
      <alignment vertical="top"/>
    </xf>
    <xf numFmtId="0" fontId="2" fillId="0" borderId="27" xfId="0" applyFont="1" applyBorder="1" applyAlignment="1">
      <alignment vertical="top"/>
    </xf>
    <xf numFmtId="164" fontId="2" fillId="0" borderId="27" xfId="1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top" wrapText="1"/>
    </xf>
    <xf numFmtId="164" fontId="2" fillId="0" borderId="28" xfId="1" applyFont="1" applyBorder="1" applyAlignment="1">
      <alignment vertical="top"/>
    </xf>
    <xf numFmtId="0" fontId="2" fillId="0" borderId="29" xfId="0" applyFont="1" applyBorder="1" applyAlignment="1">
      <alignment vertical="top"/>
    </xf>
    <xf numFmtId="164" fontId="2" fillId="0" borderId="29" xfId="1" applyFont="1" applyBorder="1" applyAlignment="1">
      <alignment vertical="top"/>
    </xf>
    <xf numFmtId="39" fontId="2" fillId="0" borderId="17" xfId="1" applyNumberFormat="1" applyFont="1" applyBorder="1"/>
    <xf numFmtId="164" fontId="2" fillId="0" borderId="17" xfId="1" applyFont="1" applyBorder="1"/>
    <xf numFmtId="0" fontId="2" fillId="0" borderId="14" xfId="0" applyFont="1" applyBorder="1"/>
    <xf numFmtId="164" fontId="2" fillId="0" borderId="14" xfId="1" applyFont="1" applyBorder="1"/>
    <xf numFmtId="39" fontId="2" fillId="0" borderId="16" xfId="1" applyNumberFormat="1" applyFont="1" applyBorder="1"/>
    <xf numFmtId="164" fontId="2" fillId="0" borderId="30" xfId="1" applyFont="1" applyBorder="1"/>
    <xf numFmtId="0" fontId="3" fillId="0" borderId="0" xfId="1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/>
    <xf numFmtId="39" fontId="2" fillId="0" borderId="12" xfId="1" applyNumberFormat="1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/>
    <xf numFmtId="0" fontId="2" fillId="0" borderId="18" xfId="0" applyFont="1" applyBorder="1"/>
    <xf numFmtId="0" fontId="3" fillId="0" borderId="6" xfId="0" applyFont="1" applyBorder="1" applyAlignment="1">
      <alignment horizontal="center"/>
    </xf>
    <xf numFmtId="0" fontId="2" fillId="0" borderId="29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/>
    </xf>
    <xf numFmtId="164" fontId="3" fillId="0" borderId="9" xfId="1" applyFont="1" applyBorder="1"/>
    <xf numFmtId="0" fontId="2" fillId="0" borderId="29" xfId="0" applyFont="1" applyBorder="1" applyAlignment="1">
      <alignment horizontal="center" vertical="top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top"/>
    </xf>
    <xf numFmtId="164" fontId="8" fillId="0" borderId="27" xfId="1" applyFont="1" applyBorder="1" applyAlignment="1">
      <alignment horizontal="center" vertical="top"/>
    </xf>
    <xf numFmtId="164" fontId="2" fillId="0" borderId="0" xfId="1" applyFont="1" applyAlignment="1">
      <alignment vertical="top"/>
    </xf>
    <xf numFmtId="164" fontId="3" fillId="0" borderId="9" xfId="1" applyFont="1" applyBorder="1" applyAlignment="1">
      <alignment vertical="top"/>
    </xf>
    <xf numFmtId="164" fontId="2" fillId="0" borderId="0" xfId="0" applyNumberFormat="1" applyFont="1"/>
    <xf numFmtId="164" fontId="2" fillId="0" borderId="0" xfId="1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64" fontId="8" fillId="0" borderId="27" xfId="1" applyFont="1" applyBorder="1" applyAlignment="1">
      <alignment vertical="top"/>
    </xf>
    <xf numFmtId="164" fontId="8" fillId="0" borderId="28" xfId="1" applyFont="1" applyBorder="1" applyAlignment="1">
      <alignment vertical="top"/>
    </xf>
    <xf numFmtId="164" fontId="8" fillId="0" borderId="29" xfId="1" applyFont="1" applyBorder="1" applyAlignment="1">
      <alignment vertical="top"/>
    </xf>
    <xf numFmtId="164" fontId="9" fillId="0" borderId="9" xfId="1" applyFont="1" applyBorder="1" applyAlignment="1">
      <alignment vertical="top"/>
    </xf>
    <xf numFmtId="164" fontId="8" fillId="0" borderId="0" xfId="1" applyFont="1" applyAlignment="1">
      <alignment vertical="top"/>
    </xf>
    <xf numFmtId="164" fontId="8" fillId="0" borderId="0" xfId="1" applyFont="1"/>
    <xf numFmtId="0" fontId="2" fillId="0" borderId="0" xfId="0" applyFont="1" applyAlignment="1">
      <alignment horizontal="left" vertical="top"/>
    </xf>
    <xf numFmtId="164" fontId="9" fillId="0" borderId="19" xfId="1" applyFont="1" applyBorder="1"/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3" fillId="0" borderId="3" xfId="0" applyFont="1" applyBorder="1"/>
    <xf numFmtId="164" fontId="2" fillId="0" borderId="15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1" applyFont="1"/>
    <xf numFmtId="164" fontId="3" fillId="0" borderId="18" xfId="1" applyFont="1" applyBorder="1"/>
    <xf numFmtId="164" fontId="3" fillId="0" borderId="2" xfId="1" applyFont="1" applyBorder="1"/>
    <xf numFmtId="164" fontId="3" fillId="0" borderId="3" xfId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3" fillId="0" borderId="11" xfId="0" applyFont="1" applyBorder="1"/>
    <xf numFmtId="0" fontId="8" fillId="0" borderId="0" xfId="0" applyFont="1" applyAlignment="1">
      <alignment vertical="top"/>
    </xf>
    <xf numFmtId="0" fontId="8" fillId="0" borderId="28" xfId="0" applyFont="1" applyBorder="1"/>
    <xf numFmtId="0" fontId="8" fillId="0" borderId="21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164" fontId="3" fillId="0" borderId="0" xfId="1" applyFont="1" applyAlignment="1">
      <alignment horizontal="center" vertical="center" wrapText="1"/>
    </xf>
    <xf numFmtId="164" fontId="3" fillId="0" borderId="6" xfId="1" applyFont="1" applyBorder="1"/>
    <xf numFmtId="0" fontId="6" fillId="0" borderId="13" xfId="0" applyFont="1" applyBorder="1"/>
    <xf numFmtId="0" fontId="6" fillId="0" borderId="10" xfId="0" applyFont="1" applyBorder="1"/>
    <xf numFmtId="0" fontId="6" fillId="0" borderId="15" xfId="0" applyFont="1" applyBorder="1"/>
    <xf numFmtId="0" fontId="6" fillId="0" borderId="11" xfId="0" applyFont="1" applyBorder="1"/>
    <xf numFmtId="164" fontId="3" fillId="0" borderId="19" xfId="1" applyFont="1" applyBorder="1"/>
    <xf numFmtId="164" fontId="3" fillId="0" borderId="11" xfId="1" applyFont="1" applyBorder="1"/>
    <xf numFmtId="164" fontId="3" fillId="0" borderId="31" xfId="1" applyFont="1" applyBorder="1"/>
    <xf numFmtId="0" fontId="13" fillId="0" borderId="27" xfId="0" applyFont="1" applyBorder="1" applyAlignment="1">
      <alignment vertical="top" wrapText="1" readingOrder="1"/>
    </xf>
    <xf numFmtId="0" fontId="13" fillId="0" borderId="28" xfId="0" applyFont="1" applyBorder="1" applyAlignment="1">
      <alignment vertical="top" wrapText="1" readingOrder="1"/>
    </xf>
    <xf numFmtId="0" fontId="13" fillId="0" borderId="28" xfId="0" applyFont="1" applyBorder="1" applyAlignment="1">
      <alignment vertical="top" readingOrder="1"/>
    </xf>
    <xf numFmtId="0" fontId="8" fillId="0" borderId="27" xfId="0" applyFont="1" applyBorder="1" applyAlignment="1">
      <alignment horizontal="left" vertical="top"/>
    </xf>
    <xf numFmtId="0" fontId="8" fillId="0" borderId="27" xfId="0" applyFont="1" applyBorder="1" applyAlignment="1">
      <alignment vertical="top"/>
    </xf>
    <xf numFmtId="164" fontId="8" fillId="0" borderId="28" xfId="1" applyFont="1" applyBorder="1"/>
    <xf numFmtId="0" fontId="8" fillId="0" borderId="29" xfId="0" applyFont="1" applyBorder="1"/>
    <xf numFmtId="164" fontId="8" fillId="0" borderId="29" xfId="1" applyFont="1" applyBorder="1"/>
    <xf numFmtId="164" fontId="2" fillId="0" borderId="27" xfId="1" applyFont="1" applyBorder="1" applyAlignment="1">
      <alignment horizontal="center" vertical="top"/>
    </xf>
    <xf numFmtId="164" fontId="13" fillId="0" borderId="27" xfId="1" applyFont="1" applyBorder="1" applyAlignment="1">
      <alignment horizontal="right" vertical="top" wrapText="1" readingOrder="1"/>
    </xf>
    <xf numFmtId="164" fontId="13" fillId="0" borderId="28" xfId="1" applyFont="1" applyBorder="1" applyAlignment="1">
      <alignment horizontal="right" vertical="top" wrapText="1" readingOrder="1"/>
    </xf>
    <xf numFmtId="0" fontId="13" fillId="0" borderId="29" xfId="0" applyFont="1" applyBorder="1" applyAlignment="1">
      <alignment vertical="top" readingOrder="1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/>
    </xf>
    <xf numFmtId="164" fontId="8" fillId="0" borderId="28" xfId="1" applyFont="1" applyBorder="1" applyAlignment="1">
      <alignment horizontal="center" vertical="top"/>
    </xf>
    <xf numFmtId="0" fontId="8" fillId="0" borderId="27" xfId="0" applyFont="1" applyBorder="1"/>
    <xf numFmtId="164" fontId="8" fillId="0" borderId="27" xfId="1" applyFont="1" applyBorder="1"/>
    <xf numFmtId="165" fontId="8" fillId="0" borderId="28" xfId="0" applyNumberFormat="1" applyFont="1" applyBorder="1"/>
    <xf numFmtId="165" fontId="8" fillId="0" borderId="29" xfId="0" applyNumberFormat="1" applyFont="1" applyBorder="1"/>
    <xf numFmtId="164" fontId="8" fillId="0" borderId="27" xfId="0" applyNumberFormat="1" applyFont="1" applyBorder="1"/>
    <xf numFmtId="0" fontId="2" fillId="0" borderId="27" xfId="0" applyFont="1" applyBorder="1"/>
    <xf numFmtId="164" fontId="2" fillId="0" borderId="27" xfId="2" applyFont="1" applyBorder="1"/>
    <xf numFmtId="0" fontId="2" fillId="0" borderId="28" xfId="0" applyFont="1" applyBorder="1"/>
    <xf numFmtId="164" fontId="2" fillId="0" borderId="28" xfId="2" applyFont="1" applyBorder="1"/>
    <xf numFmtId="0" fontId="2" fillId="0" borderId="29" xfId="0" applyFont="1" applyBorder="1"/>
    <xf numFmtId="164" fontId="2" fillId="0" borderId="29" xfId="1" applyFont="1" applyBorder="1"/>
    <xf numFmtId="0" fontId="14" fillId="0" borderId="0" xfId="0" applyFont="1"/>
    <xf numFmtId="164" fontId="14" fillId="0" borderId="0" xfId="1" applyFont="1"/>
    <xf numFmtId="164" fontId="15" fillId="0" borderId="0" xfId="1" applyFont="1"/>
    <xf numFmtId="164" fontId="14" fillId="0" borderId="0" xfId="1" applyFont="1" applyAlignment="1">
      <alignment horizontal="center"/>
    </xf>
    <xf numFmtId="164" fontId="15" fillId="0" borderId="0" xfId="1" applyFont="1" applyAlignment="1">
      <alignment horizontal="center"/>
    </xf>
    <xf numFmtId="0" fontId="15" fillId="0" borderId="0" xfId="0" applyFont="1"/>
    <xf numFmtId="164" fontId="14" fillId="0" borderId="0" xfId="0" applyNumberFormat="1" applyFont="1" applyAlignment="1">
      <alignment horizontal="center"/>
    </xf>
    <xf numFmtId="0" fontId="8" fillId="0" borderId="28" xfId="0" applyFont="1" applyBorder="1" applyAlignment="1">
      <alignment vertical="top" readingOrder="1"/>
    </xf>
    <xf numFmtId="164" fontId="8" fillId="0" borderId="28" xfId="1" applyFont="1" applyBorder="1" applyAlignment="1">
      <alignment horizontal="right" vertical="top" readingOrder="1"/>
    </xf>
    <xf numFmtId="0" fontId="8" fillId="0" borderId="28" xfId="0" applyFont="1" applyBorder="1" applyAlignment="1">
      <alignment vertical="top" wrapText="1" readingOrder="1"/>
    </xf>
    <xf numFmtId="164" fontId="8" fillId="0" borderId="28" xfId="1" applyFont="1" applyBorder="1" applyAlignment="1">
      <alignment horizontal="right" vertical="top" wrapText="1" readingOrder="1"/>
    </xf>
    <xf numFmtId="0" fontId="8" fillId="0" borderId="29" xfId="0" applyFont="1" applyBorder="1" applyAlignment="1">
      <alignment vertical="top" readingOrder="1"/>
    </xf>
    <xf numFmtId="164" fontId="8" fillId="0" borderId="29" xfId="1" applyFont="1" applyBorder="1" applyAlignment="1">
      <alignment horizontal="right" vertical="top" readingOrder="1"/>
    </xf>
    <xf numFmtId="0" fontId="13" fillId="0" borderId="32" xfId="0" applyFont="1" applyBorder="1" applyAlignment="1">
      <alignment vertical="top" readingOrder="1"/>
    </xf>
    <xf numFmtId="0" fontId="8" fillId="0" borderId="32" xfId="0" applyFont="1" applyBorder="1" applyAlignment="1">
      <alignment vertical="top" readingOrder="1"/>
    </xf>
    <xf numFmtId="164" fontId="8" fillId="0" borderId="32" xfId="1" applyFont="1" applyBorder="1" applyAlignment="1">
      <alignment horizontal="right" vertical="top" readingOrder="1"/>
    </xf>
    <xf numFmtId="0" fontId="13" fillId="0" borderId="33" xfId="0" applyFont="1" applyBorder="1" applyAlignment="1">
      <alignment vertical="top" wrapText="1" readingOrder="1"/>
    </xf>
    <xf numFmtId="0" fontId="8" fillId="0" borderId="33" xfId="0" applyFont="1" applyBorder="1" applyAlignment="1">
      <alignment vertical="top" wrapText="1" readingOrder="1"/>
    </xf>
    <xf numFmtId="164" fontId="8" fillId="0" borderId="33" xfId="1" applyFont="1" applyBorder="1" applyAlignment="1">
      <alignment horizontal="right" vertical="top" wrapText="1" readingOrder="1"/>
    </xf>
    <xf numFmtId="0" fontId="13" fillId="0" borderId="0" xfId="0" applyFont="1" applyAlignment="1">
      <alignment vertical="top" readingOrder="1"/>
    </xf>
    <xf numFmtId="0" fontId="8" fillId="0" borderId="0" xfId="0" applyFont="1" applyAlignment="1">
      <alignment vertical="top" readingOrder="1"/>
    </xf>
    <xf numFmtId="164" fontId="8" fillId="0" borderId="0" xfId="1" applyFont="1" applyAlignment="1">
      <alignment horizontal="right" vertical="top" readingOrder="1"/>
    </xf>
    <xf numFmtId="0" fontId="13" fillId="0" borderId="17" xfId="0" applyFont="1" applyBorder="1" applyAlignment="1">
      <alignment vertical="top" readingOrder="1"/>
    </xf>
    <xf numFmtId="0" fontId="8" fillId="0" borderId="17" xfId="0" applyFont="1" applyBorder="1" applyAlignment="1">
      <alignment vertical="top" readingOrder="1"/>
    </xf>
    <xf numFmtId="164" fontId="8" fillId="0" borderId="17" xfId="1" applyFont="1" applyBorder="1" applyAlignment="1">
      <alignment horizontal="right" vertical="top" readingOrder="1"/>
    </xf>
    <xf numFmtId="0" fontId="13" fillId="0" borderId="14" xfId="0" applyFont="1" applyBorder="1" applyAlignment="1">
      <alignment vertical="top" readingOrder="1"/>
    </xf>
    <xf numFmtId="0" fontId="8" fillId="0" borderId="14" xfId="0" applyFont="1" applyBorder="1" applyAlignment="1">
      <alignment vertical="top" readingOrder="1"/>
    </xf>
    <xf numFmtId="164" fontId="8" fillId="0" borderId="14" xfId="1" applyFont="1" applyBorder="1" applyAlignment="1">
      <alignment horizontal="right" vertical="top" readingOrder="1"/>
    </xf>
    <xf numFmtId="0" fontId="8" fillId="0" borderId="29" xfId="0" applyFont="1" applyBorder="1" applyAlignment="1">
      <alignment horizontal="left" vertical="top"/>
    </xf>
    <xf numFmtId="0" fontId="8" fillId="0" borderId="29" xfId="0" applyFont="1" applyBorder="1" applyAlignment="1">
      <alignment vertical="top"/>
    </xf>
    <xf numFmtId="164" fontId="8" fillId="0" borderId="29" xfId="1" applyFont="1" applyBorder="1" applyAlignment="1">
      <alignment vertical="top" wrapText="1"/>
    </xf>
    <xf numFmtId="164" fontId="2" fillId="0" borderId="29" xfId="1" applyFont="1" applyBorder="1" applyAlignment="1">
      <alignment horizontal="center" vertical="top"/>
    </xf>
    <xf numFmtId="0" fontId="8" fillId="0" borderId="28" xfId="0" applyFont="1" applyBorder="1" applyAlignment="1">
      <alignment vertical="top"/>
    </xf>
    <xf numFmtId="164" fontId="8" fillId="0" borderId="28" xfId="1" applyFont="1" applyBorder="1" applyAlignment="1">
      <alignment horizontal="left" vertical="top" wrapText="1"/>
    </xf>
    <xf numFmtId="164" fontId="8" fillId="0" borderId="28" xfId="1" applyFont="1" applyBorder="1" applyAlignment="1">
      <alignment vertical="top" wrapText="1"/>
    </xf>
    <xf numFmtId="164" fontId="2" fillId="0" borderId="28" xfId="1" applyFont="1" applyBorder="1" applyAlignment="1">
      <alignment horizontal="center" vertical="top"/>
    </xf>
    <xf numFmtId="16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5" xfId="1" applyFont="1" applyBorder="1" applyAlignment="1">
      <alignment horizontal="center"/>
    </xf>
    <xf numFmtId="164" fontId="3" fillId="0" borderId="6" xfId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164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14" fillId="0" borderId="0" xfId="1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6">
    <cellStyle name="Comma 2 3" xfId="5" xr:uid="{6610E4A2-B7E2-4C2C-8EA5-EF2709F053D4}"/>
    <cellStyle name="Normal 2 3" xfId="4" xr:uid="{202937B1-2F13-43A3-8580-5338078B6F3C}"/>
    <cellStyle name="เครื่องหมายจุลภาค 2" xfId="2" xr:uid="{ABDBE918-88C9-4F44-9709-80641392CC85}"/>
    <cellStyle name="จุลภาค" xfId="1" builtinId="3"/>
    <cellStyle name="ปกติ" xfId="0" builtinId="0"/>
    <cellStyle name="ปกติ 2" xfId="3" xr:uid="{DB8D57D8-84B4-41AC-A4D5-447786757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S25" sqref="S25"/>
    </sheetView>
  </sheetViews>
  <sheetFormatPr defaultColWidth="9" defaultRowHeight="21"/>
  <cols>
    <col min="1" max="1" width="3.33203125" style="1" customWidth="1"/>
    <col min="2" max="2" width="4.44140625" style="1" customWidth="1"/>
    <col min="3" max="3" width="9" style="1"/>
    <col min="4" max="4" width="13.88671875" style="1" customWidth="1"/>
    <col min="5" max="5" width="4.6640625" style="1" customWidth="1"/>
    <col min="6" max="6" width="4.77734375" style="1" customWidth="1"/>
    <col min="7" max="7" width="18.6640625" style="1" customWidth="1"/>
    <col min="8" max="8" width="10.77734375" style="2" customWidth="1"/>
    <col min="9" max="9" width="3.21875" style="1" customWidth="1"/>
    <col min="10" max="10" width="15.88671875" style="1" customWidth="1"/>
    <col min="11" max="11" width="2.77734375" style="1" customWidth="1"/>
    <col min="12" max="12" width="16.6640625" style="1" customWidth="1"/>
    <col min="13" max="13" width="5" style="1" customWidth="1"/>
    <col min="14" max="14" width="13.109375" style="1" customWidth="1"/>
    <col min="15" max="16384" width="9" style="1"/>
  </cols>
  <sheetData>
    <row r="1" spans="1:12">
      <c r="A1" s="187" t="s">
        <v>160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>
      <c r="A3" s="187" t="s">
        <v>131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5" spans="1:12">
      <c r="H5" s="3" t="s">
        <v>8</v>
      </c>
      <c r="I5" s="3"/>
      <c r="J5" s="3" t="s">
        <v>9</v>
      </c>
      <c r="K5" s="3"/>
      <c r="L5" s="3" t="s">
        <v>10</v>
      </c>
    </row>
    <row r="6" spans="1:12" ht="21.6" thickBot="1">
      <c r="A6" s="4" t="s">
        <v>1</v>
      </c>
      <c r="H6" s="2">
        <v>2</v>
      </c>
      <c r="J6" s="103">
        <f>'หมายหุตุ 2'!E27</f>
        <v>16348196</v>
      </c>
      <c r="K6" s="101"/>
      <c r="L6" s="103">
        <f>'หมายหุตุ 2'!F27</f>
        <v>16138896</v>
      </c>
    </row>
    <row r="7" spans="1:12" ht="21.6" thickTop="1">
      <c r="A7" s="4" t="s">
        <v>2</v>
      </c>
      <c r="J7" s="5"/>
      <c r="K7" s="5"/>
      <c r="L7" s="5"/>
    </row>
    <row r="8" spans="1:12">
      <c r="B8" s="4" t="s">
        <v>3</v>
      </c>
      <c r="J8" s="5"/>
      <c r="K8" s="5"/>
      <c r="L8" s="5"/>
    </row>
    <row r="9" spans="1:12">
      <c r="C9" s="1" t="s">
        <v>4</v>
      </c>
      <c r="H9" s="2">
        <v>3</v>
      </c>
      <c r="J9" s="5">
        <f>'หมายเหตุ 3 4'!I16</f>
        <v>23662315.729999997</v>
      </c>
      <c r="K9" s="5"/>
      <c r="L9" s="5">
        <f>'หมายเหตุ 3 4'!K16</f>
        <v>18146797.760000002</v>
      </c>
    </row>
    <row r="10" spans="1:12">
      <c r="C10" s="1" t="s">
        <v>167</v>
      </c>
      <c r="H10" s="2">
        <v>4</v>
      </c>
      <c r="J10" s="5">
        <f>'หมายเหตุ 3 4'!I21</f>
        <v>0</v>
      </c>
      <c r="K10" s="5"/>
      <c r="L10" s="5">
        <f>'หมายเหตุ 3 4'!K21</f>
        <v>7000</v>
      </c>
    </row>
    <row r="11" spans="1:12">
      <c r="C11" s="1" t="s">
        <v>133</v>
      </c>
      <c r="H11" s="2">
        <v>5</v>
      </c>
      <c r="J11" s="5">
        <f>'หมายเหตุ 5'!G19</f>
        <v>0</v>
      </c>
      <c r="K11" s="5"/>
      <c r="L11" s="5">
        <f>'หมายเหตุ 5'!K19</f>
        <v>12010</v>
      </c>
    </row>
    <row r="12" spans="1:12">
      <c r="C12" s="1" t="s">
        <v>5</v>
      </c>
      <c r="H12" s="2">
        <v>6</v>
      </c>
      <c r="J12" s="5">
        <f>'หมายเหตุ 6'!F18</f>
        <v>640000</v>
      </c>
      <c r="K12" s="5"/>
      <c r="L12" s="5">
        <f>'หมายเหตุ 6'!F33</f>
        <v>800000</v>
      </c>
    </row>
    <row r="13" spans="1:12">
      <c r="C13" s="4" t="s">
        <v>6</v>
      </c>
      <c r="D13" s="4"/>
      <c r="J13" s="102">
        <f>SUM(J9:J12)</f>
        <v>24302315.729999997</v>
      </c>
      <c r="K13" s="101"/>
      <c r="L13" s="102">
        <f>SUM(L9:L12)</f>
        <v>18965807.760000002</v>
      </c>
    </row>
    <row r="14" spans="1:12" ht="21.6" thickBot="1">
      <c r="A14" s="4" t="s">
        <v>7</v>
      </c>
      <c r="J14" s="38">
        <f>J13</f>
        <v>24302315.729999997</v>
      </c>
      <c r="K14" s="101"/>
      <c r="L14" s="38">
        <f>L13</f>
        <v>18965807.760000002</v>
      </c>
    </row>
    <row r="15" spans="1:12" ht="21.6" thickTop="1">
      <c r="J15" s="5"/>
      <c r="K15" s="5"/>
      <c r="L15" s="5"/>
    </row>
    <row r="16" spans="1:12">
      <c r="H16" s="3"/>
      <c r="I16" s="3"/>
      <c r="J16" s="3"/>
      <c r="K16" s="3"/>
      <c r="L16" s="3"/>
    </row>
    <row r="17" spans="1:14" ht="21.6" thickBot="1">
      <c r="A17" s="4" t="s">
        <v>11</v>
      </c>
      <c r="H17" s="2">
        <v>2</v>
      </c>
      <c r="I17" s="3"/>
      <c r="J17" s="32">
        <f>'หมายหุตุ 2'!E27</f>
        <v>16348196</v>
      </c>
      <c r="K17" s="6"/>
      <c r="L17" s="32">
        <f>'หมายหุตุ 2'!F27</f>
        <v>16138896</v>
      </c>
      <c r="M17" s="3"/>
    </row>
    <row r="18" spans="1:14" ht="21.6" thickTop="1">
      <c r="A18" s="4" t="s">
        <v>12</v>
      </c>
      <c r="B18" s="4"/>
      <c r="J18" s="5"/>
      <c r="K18" s="5"/>
      <c r="L18" s="5"/>
    </row>
    <row r="19" spans="1:14">
      <c r="B19" s="4" t="s">
        <v>13</v>
      </c>
      <c r="J19" s="5"/>
      <c r="K19" s="5"/>
      <c r="L19" s="5"/>
    </row>
    <row r="20" spans="1:14">
      <c r="C20" s="1" t="s">
        <v>68</v>
      </c>
      <c r="H20" s="2">
        <v>7</v>
      </c>
      <c r="J20" s="5">
        <f>'หมายเหตุ 7'!G35</f>
        <v>3243947.96</v>
      </c>
      <c r="K20" s="5"/>
      <c r="L20" s="88">
        <f>'หมายเหตุ 7'!G47</f>
        <v>803353</v>
      </c>
    </row>
    <row r="21" spans="1:14">
      <c r="C21" s="1" t="s">
        <v>14</v>
      </c>
      <c r="H21" s="2">
        <v>8</v>
      </c>
      <c r="J21" s="5">
        <f>'หมายเหตุ 8'!F10</f>
        <v>1183887.3900000001</v>
      </c>
      <c r="K21" s="5"/>
      <c r="L21" s="88">
        <f>'หมายเหตุ 8'!H10</f>
        <v>1851540.22</v>
      </c>
    </row>
    <row r="22" spans="1:14">
      <c r="C22" s="4" t="s">
        <v>15</v>
      </c>
      <c r="D22" s="4"/>
      <c r="J22" s="102">
        <f>SUM(J20:J21)</f>
        <v>4427835.3499999996</v>
      </c>
      <c r="K22" s="101"/>
      <c r="L22" s="102">
        <f>SUM(L20:L21)</f>
        <v>2654893.2199999997</v>
      </c>
    </row>
    <row r="23" spans="1:14">
      <c r="B23" s="4" t="s">
        <v>16</v>
      </c>
      <c r="J23" s="102">
        <f>J22</f>
        <v>4427835.3499999996</v>
      </c>
      <c r="K23" s="101"/>
      <c r="L23" s="102">
        <f>L22</f>
        <v>2654893.2199999997</v>
      </c>
    </row>
    <row r="24" spans="1:14">
      <c r="J24" s="5"/>
      <c r="K24" s="5"/>
      <c r="L24" s="5"/>
    </row>
    <row r="25" spans="1:14">
      <c r="A25" s="4" t="s">
        <v>17</v>
      </c>
      <c r="J25" s="5"/>
      <c r="K25" s="5"/>
      <c r="L25" s="5"/>
    </row>
    <row r="26" spans="1:14">
      <c r="B26" s="1" t="s">
        <v>17</v>
      </c>
      <c r="H26" s="2">
        <v>9</v>
      </c>
      <c r="J26" s="5">
        <f>'หมายเหตุ 9'!M15</f>
        <v>10353756.960000001</v>
      </c>
      <c r="K26" s="5"/>
      <c r="L26" s="5">
        <f>'หมายเหตุ 9'!R15</f>
        <v>7677973.3300000001</v>
      </c>
    </row>
    <row r="27" spans="1:14">
      <c r="B27" s="1" t="s">
        <v>18</v>
      </c>
      <c r="H27" s="2">
        <v>10</v>
      </c>
      <c r="J27" s="5">
        <v>9520723.4199999999</v>
      </c>
      <c r="K27" s="5"/>
      <c r="L27" s="5">
        <v>8632941.2100000009</v>
      </c>
    </row>
    <row r="28" spans="1:14">
      <c r="A28" s="4"/>
      <c r="B28" s="4" t="s">
        <v>19</v>
      </c>
      <c r="J28" s="102">
        <f>SUM(J26:J27)</f>
        <v>19874480.380000003</v>
      </c>
      <c r="K28" s="101"/>
      <c r="L28" s="102">
        <f>SUM(L26:L27)</f>
        <v>16310914.540000001</v>
      </c>
    </row>
    <row r="29" spans="1:14" ht="21.6" thickBot="1">
      <c r="A29" s="4" t="s">
        <v>20</v>
      </c>
      <c r="B29" s="4"/>
      <c r="J29" s="38">
        <f>J23+J28</f>
        <v>24302315.730000004</v>
      </c>
      <c r="K29" s="101"/>
      <c r="L29" s="38">
        <f>L23+L28</f>
        <v>18965807.760000002</v>
      </c>
    </row>
    <row r="30" spans="1:14" ht="21.6" thickTop="1">
      <c r="J30" s="5"/>
      <c r="K30" s="5"/>
      <c r="L30" s="5"/>
      <c r="N30" s="80"/>
    </row>
    <row r="31" spans="1:14">
      <c r="A31" s="4" t="s">
        <v>21</v>
      </c>
      <c r="J31" s="5"/>
      <c r="K31" s="5"/>
      <c r="L31" s="5"/>
      <c r="N31" s="80"/>
    </row>
    <row r="32" spans="1:14">
      <c r="J32" s="5"/>
      <c r="K32" s="5"/>
      <c r="L32" s="5"/>
    </row>
    <row r="33" spans="1:12">
      <c r="J33" s="5"/>
      <c r="K33" s="5"/>
      <c r="L33" s="5"/>
    </row>
    <row r="34" spans="1:12">
      <c r="B34" s="184" t="s">
        <v>119</v>
      </c>
      <c r="C34" s="184"/>
      <c r="D34" s="184"/>
      <c r="F34" s="184" t="s">
        <v>119</v>
      </c>
      <c r="G34" s="184"/>
      <c r="H34" s="184"/>
      <c r="J34" s="184" t="s">
        <v>119</v>
      </c>
      <c r="K34" s="184"/>
      <c r="L34" s="184"/>
    </row>
    <row r="35" spans="1:12">
      <c r="B35" s="186" t="s">
        <v>161</v>
      </c>
      <c r="C35" s="186"/>
      <c r="D35" s="186"/>
      <c r="F35" s="186" t="s">
        <v>163</v>
      </c>
      <c r="G35" s="186"/>
      <c r="H35" s="186"/>
      <c r="J35" s="184" t="s">
        <v>165</v>
      </c>
      <c r="K35" s="184"/>
      <c r="L35" s="184"/>
    </row>
    <row r="36" spans="1:12">
      <c r="A36" s="185" t="s">
        <v>162</v>
      </c>
      <c r="B36" s="185"/>
      <c r="C36" s="185"/>
      <c r="D36" s="185"/>
      <c r="E36" s="185"/>
      <c r="F36" s="185" t="s">
        <v>164</v>
      </c>
      <c r="G36" s="185"/>
      <c r="H36" s="185"/>
      <c r="J36" s="184" t="s">
        <v>166</v>
      </c>
      <c r="K36" s="184"/>
      <c r="L36" s="184"/>
    </row>
    <row r="37" spans="1:12">
      <c r="B37" s="186" t="s">
        <v>118</v>
      </c>
      <c r="C37" s="186"/>
      <c r="D37" s="186"/>
      <c r="J37" s="5"/>
      <c r="K37" s="5"/>
      <c r="L37" s="5"/>
    </row>
  </sheetData>
  <mergeCells count="13">
    <mergeCell ref="J36:L36"/>
    <mergeCell ref="J34:L34"/>
    <mergeCell ref="F36:H36"/>
    <mergeCell ref="B37:D37"/>
    <mergeCell ref="A1:L1"/>
    <mergeCell ref="A2:L2"/>
    <mergeCell ref="A3:L3"/>
    <mergeCell ref="J35:L35"/>
    <mergeCell ref="F35:H35"/>
    <mergeCell ref="F34:H34"/>
    <mergeCell ref="B34:D34"/>
    <mergeCell ref="B35:D35"/>
    <mergeCell ref="A36:E36"/>
  </mergeCells>
  <pageMargins left="0.95" right="0.21" top="0.74803149606299202" bottom="0.27559055118110198" header="0.31496062992126" footer="0.1574803149606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EA23-251C-4D5C-9937-4374F40A98BB}">
  <dimension ref="A1:H21"/>
  <sheetViews>
    <sheetView workbookViewId="0">
      <selection activeCell="C23" sqref="C23"/>
    </sheetView>
  </sheetViews>
  <sheetFormatPr defaultColWidth="9" defaultRowHeight="21"/>
  <cols>
    <col min="1" max="1" width="20.33203125" style="1" customWidth="1"/>
    <col min="2" max="2" width="17.6640625" style="1" customWidth="1"/>
    <col min="3" max="3" width="49.44140625" style="1" customWidth="1"/>
    <col min="4" max="4" width="14.109375" style="64" bestFit="1" customWidth="1"/>
    <col min="5" max="6" width="14.109375" style="1" bestFit="1" customWidth="1"/>
    <col min="7" max="8" width="13" style="1" customWidth="1"/>
    <col min="9" max="16384" width="9" style="1"/>
  </cols>
  <sheetData>
    <row r="1" spans="1:8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</row>
    <row r="2" spans="1:8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  <c r="H2" s="187"/>
    </row>
    <row r="3" spans="1:8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  <c r="H3" s="187"/>
    </row>
    <row r="4" spans="1:8">
      <c r="A4" s="4"/>
    </row>
    <row r="5" spans="1:8">
      <c r="A5" s="4" t="s">
        <v>104</v>
      </c>
    </row>
    <row r="6" spans="1:8">
      <c r="A6" s="4" t="s">
        <v>9</v>
      </c>
    </row>
    <row r="7" spans="1:8" ht="11.4" customHeight="1"/>
    <row r="8" spans="1:8" s="67" customFormat="1" ht="42">
      <c r="A8" s="63" t="s">
        <v>52</v>
      </c>
      <c r="B8" s="63" t="s">
        <v>53</v>
      </c>
      <c r="C8" s="63" t="s">
        <v>48</v>
      </c>
      <c r="D8" s="82" t="s">
        <v>97</v>
      </c>
      <c r="E8" s="63" t="s">
        <v>98</v>
      </c>
      <c r="F8" s="63" t="s">
        <v>99</v>
      </c>
      <c r="G8" s="63" t="s">
        <v>100</v>
      </c>
      <c r="H8" s="63" t="s">
        <v>101</v>
      </c>
    </row>
    <row r="9" spans="1:8" s="66" customFormat="1">
      <c r="A9" s="76" t="s">
        <v>120</v>
      </c>
      <c r="B9" s="76" t="s">
        <v>120</v>
      </c>
      <c r="C9" s="76" t="s">
        <v>120</v>
      </c>
      <c r="D9" s="76" t="s">
        <v>120</v>
      </c>
      <c r="E9" s="76" t="s">
        <v>120</v>
      </c>
      <c r="F9" s="76" t="s">
        <v>120</v>
      </c>
      <c r="G9" s="76" t="s">
        <v>120</v>
      </c>
      <c r="H9" s="76" t="s">
        <v>120</v>
      </c>
    </row>
    <row r="10" spans="1:8" s="66" customFormat="1">
      <c r="A10" s="74" t="s">
        <v>120</v>
      </c>
      <c r="B10" s="74" t="s">
        <v>120</v>
      </c>
      <c r="C10" s="74" t="s">
        <v>120</v>
      </c>
      <c r="D10" s="74" t="s">
        <v>120</v>
      </c>
      <c r="E10" s="74" t="s">
        <v>120</v>
      </c>
      <c r="F10" s="74" t="s">
        <v>120</v>
      </c>
      <c r="G10" s="74" t="s">
        <v>120</v>
      </c>
      <c r="H10" s="74" t="s">
        <v>120</v>
      </c>
    </row>
    <row r="11" spans="1:8" s="46" customFormat="1">
      <c r="A11" s="212" t="s">
        <v>44</v>
      </c>
      <c r="B11" s="212"/>
      <c r="C11" s="212"/>
      <c r="D11" s="86">
        <f>SUM(D9:D10)</f>
        <v>0</v>
      </c>
      <c r="E11" s="79">
        <f>SUM(E9:E10)</f>
        <v>0</v>
      </c>
      <c r="F11" s="79">
        <f>SUM(F9:F10)</f>
        <v>0</v>
      </c>
      <c r="G11" s="79">
        <f>SUM(G9:G10)</f>
        <v>0</v>
      </c>
      <c r="H11" s="79">
        <f>SUM(H9:H10)</f>
        <v>0</v>
      </c>
    </row>
    <row r="12" spans="1:8" s="46" customFormat="1">
      <c r="D12" s="87"/>
      <c r="E12" s="78"/>
      <c r="F12" s="78"/>
      <c r="G12" s="78"/>
      <c r="H12" s="78"/>
    </row>
    <row r="13" spans="1:8">
      <c r="D13" s="88"/>
      <c r="E13" s="5"/>
      <c r="F13" s="5"/>
      <c r="G13" s="5"/>
      <c r="H13" s="5"/>
    </row>
    <row r="14" spans="1:8">
      <c r="D14" s="88"/>
      <c r="E14" s="5"/>
      <c r="F14" s="5"/>
      <c r="G14" s="5"/>
      <c r="H14" s="5"/>
    </row>
    <row r="15" spans="1:8">
      <c r="A15" s="4" t="s">
        <v>10</v>
      </c>
    </row>
    <row r="16" spans="1:8" ht="11.4" customHeight="1"/>
    <row r="17" spans="1:8" ht="42">
      <c r="A17" s="63" t="s">
        <v>52</v>
      </c>
      <c r="B17" s="63" t="s">
        <v>53</v>
      </c>
      <c r="C17" s="63" t="s">
        <v>48</v>
      </c>
      <c r="D17" s="82" t="s">
        <v>97</v>
      </c>
      <c r="E17" s="63" t="s">
        <v>98</v>
      </c>
      <c r="F17" s="63" t="s">
        <v>99</v>
      </c>
      <c r="G17" s="63" t="s">
        <v>100</v>
      </c>
      <c r="H17" s="63" t="s">
        <v>101</v>
      </c>
    </row>
    <row r="18" spans="1:8">
      <c r="A18" s="142" t="s">
        <v>54</v>
      </c>
      <c r="B18" s="142" t="s">
        <v>102</v>
      </c>
      <c r="C18" s="142" t="s">
        <v>259</v>
      </c>
      <c r="D18" s="143">
        <v>500000</v>
      </c>
      <c r="E18" s="143">
        <v>500000</v>
      </c>
      <c r="F18" s="143">
        <v>500000</v>
      </c>
      <c r="G18" s="143">
        <v>0</v>
      </c>
      <c r="H18" s="143">
        <v>0</v>
      </c>
    </row>
    <row r="19" spans="1:8">
      <c r="A19" s="144" t="s">
        <v>54</v>
      </c>
      <c r="B19" s="144" t="s">
        <v>102</v>
      </c>
      <c r="C19" s="144" t="s">
        <v>257</v>
      </c>
      <c r="D19" s="145">
        <v>57000</v>
      </c>
      <c r="E19" s="145">
        <v>57000</v>
      </c>
      <c r="F19" s="145">
        <f>+E19</f>
        <v>57000</v>
      </c>
      <c r="G19" s="145">
        <v>0</v>
      </c>
      <c r="H19" s="145">
        <v>0</v>
      </c>
    </row>
    <row r="20" spans="1:8">
      <c r="A20" s="146" t="s">
        <v>54</v>
      </c>
      <c r="B20" s="146" t="s">
        <v>102</v>
      </c>
      <c r="C20" s="146" t="s">
        <v>258</v>
      </c>
      <c r="D20" s="147">
        <v>28000</v>
      </c>
      <c r="E20" s="147">
        <v>28000</v>
      </c>
      <c r="F20" s="147">
        <f>+E20</f>
        <v>28000</v>
      </c>
      <c r="G20" s="147">
        <v>0</v>
      </c>
      <c r="H20" s="147">
        <v>0</v>
      </c>
    </row>
    <row r="21" spans="1:8">
      <c r="A21" s="212" t="s">
        <v>44</v>
      </c>
      <c r="B21" s="212"/>
      <c r="C21" s="212"/>
      <c r="D21" s="86">
        <f>SUM(D13:D20)</f>
        <v>585000</v>
      </c>
      <c r="E21" s="79">
        <f>SUM(E13:E20)</f>
        <v>585000</v>
      </c>
      <c r="F21" s="79">
        <f>SUM(F13:F20)</f>
        <v>585000</v>
      </c>
      <c r="G21" s="79">
        <f>SUM(G13:G20)</f>
        <v>0</v>
      </c>
      <c r="H21" s="79">
        <f>SUM(H13:H20)</f>
        <v>0</v>
      </c>
    </row>
  </sheetData>
  <mergeCells count="5">
    <mergeCell ref="A1:H1"/>
    <mergeCell ref="A2:H2"/>
    <mergeCell ref="A3:H3"/>
    <mergeCell ref="A11:C11"/>
    <mergeCell ref="A21:C21"/>
  </mergeCells>
  <pageMargins left="0.95" right="0.16" top="0.75" bottom="0.75" header="0.3" footer="0.3"/>
  <pageSetup paperSize="9" scale="8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3"/>
  <sheetViews>
    <sheetView workbookViewId="0">
      <selection sqref="A1:H1"/>
    </sheetView>
  </sheetViews>
  <sheetFormatPr defaultColWidth="9" defaultRowHeight="21"/>
  <cols>
    <col min="1" max="1" width="16.6640625" style="1" customWidth="1"/>
    <col min="2" max="2" width="14.33203125" style="1" customWidth="1"/>
    <col min="3" max="3" width="33.77734375" style="1" customWidth="1"/>
    <col min="4" max="4" width="12.33203125" style="64" customWidth="1"/>
    <col min="5" max="5" width="12.6640625" style="1" customWidth="1"/>
    <col min="6" max="6" width="13.109375" style="1" customWidth="1"/>
    <col min="7" max="8" width="13" style="1" customWidth="1"/>
    <col min="9" max="16384" width="9" style="1"/>
  </cols>
  <sheetData>
    <row r="1" spans="1:8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</row>
    <row r="2" spans="1:8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  <c r="H2" s="187"/>
    </row>
    <row r="3" spans="1:8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  <c r="H3" s="187"/>
    </row>
    <row r="4" spans="1:8">
      <c r="A4" s="4"/>
    </row>
    <row r="5" spans="1:8">
      <c r="A5" s="4" t="s">
        <v>104</v>
      </c>
    </row>
    <row r="6" spans="1:8">
      <c r="A6" s="4" t="s">
        <v>9</v>
      </c>
    </row>
    <row r="7" spans="1:8" ht="12.75" customHeight="1"/>
    <row r="8" spans="1:8" s="67" customFormat="1" ht="42">
      <c r="A8" s="63" t="s">
        <v>52</v>
      </c>
      <c r="B8" s="63" t="s">
        <v>53</v>
      </c>
      <c r="C8" s="63" t="s">
        <v>48</v>
      </c>
      <c r="D8" s="82" t="s">
        <v>97</v>
      </c>
      <c r="E8" s="63" t="s">
        <v>98</v>
      </c>
      <c r="F8" s="63" t="s">
        <v>99</v>
      </c>
      <c r="G8" s="63" t="s">
        <v>100</v>
      </c>
      <c r="H8" s="63" t="s">
        <v>101</v>
      </c>
    </row>
    <row r="9" spans="1:8" s="66" customFormat="1" ht="42" customHeight="1">
      <c r="A9" s="47" t="s">
        <v>102</v>
      </c>
      <c r="B9" s="76" t="s">
        <v>103</v>
      </c>
      <c r="C9" s="75" t="s">
        <v>105</v>
      </c>
      <c r="D9" s="83">
        <v>97000</v>
      </c>
      <c r="E9" s="48">
        <v>98000</v>
      </c>
      <c r="F9" s="77">
        <v>98000</v>
      </c>
      <c r="G9" s="48">
        <f>E9-F9</f>
        <v>0</v>
      </c>
      <c r="H9" s="48"/>
    </row>
    <row r="10" spans="1:8" s="66" customFormat="1" ht="42">
      <c r="A10" s="49" t="s">
        <v>102</v>
      </c>
      <c r="B10" s="72" t="s">
        <v>103</v>
      </c>
      <c r="C10" s="50" t="s">
        <v>106</v>
      </c>
      <c r="D10" s="84">
        <v>121000</v>
      </c>
      <c r="E10" s="51">
        <v>119000</v>
      </c>
      <c r="F10" s="51">
        <v>119000</v>
      </c>
      <c r="G10" s="51">
        <f>E10-F10</f>
        <v>0</v>
      </c>
      <c r="H10" s="51"/>
    </row>
    <row r="11" spans="1:8" s="66" customFormat="1" ht="42">
      <c r="A11" s="49" t="s">
        <v>102</v>
      </c>
      <c r="B11" s="72" t="s">
        <v>103</v>
      </c>
      <c r="C11" s="50" t="s">
        <v>107</v>
      </c>
      <c r="D11" s="84">
        <v>121000</v>
      </c>
      <c r="E11" s="51">
        <v>119000</v>
      </c>
      <c r="F11" s="51">
        <v>119000</v>
      </c>
      <c r="G11" s="51">
        <f t="shared" ref="G11:G22" si="0">E11-F11</f>
        <v>0</v>
      </c>
      <c r="H11" s="51"/>
    </row>
    <row r="12" spans="1:8" s="66" customFormat="1" ht="42">
      <c r="A12" s="49" t="s">
        <v>102</v>
      </c>
      <c r="B12" s="72" t="s">
        <v>103</v>
      </c>
      <c r="C12" s="50" t="s">
        <v>108</v>
      </c>
      <c r="D12" s="84">
        <v>213000</v>
      </c>
      <c r="E12" s="51">
        <v>208000</v>
      </c>
      <c r="F12" s="51">
        <v>208000</v>
      </c>
      <c r="G12" s="51">
        <f t="shared" si="0"/>
        <v>0</v>
      </c>
      <c r="H12" s="51"/>
    </row>
    <row r="13" spans="1:8" s="66" customFormat="1" ht="42">
      <c r="A13" s="49" t="s">
        <v>102</v>
      </c>
      <c r="B13" s="72" t="s">
        <v>103</v>
      </c>
      <c r="C13" s="50" t="s">
        <v>109</v>
      </c>
      <c r="D13" s="84">
        <v>266000</v>
      </c>
      <c r="E13" s="51">
        <v>256000</v>
      </c>
      <c r="F13" s="51">
        <v>256000</v>
      </c>
      <c r="G13" s="51">
        <f t="shared" si="0"/>
        <v>0</v>
      </c>
      <c r="H13" s="51"/>
    </row>
    <row r="14" spans="1:8" s="66" customFormat="1" ht="63">
      <c r="A14" s="49" t="s">
        <v>102</v>
      </c>
      <c r="B14" s="72" t="s">
        <v>103</v>
      </c>
      <c r="C14" s="50" t="s">
        <v>110</v>
      </c>
      <c r="D14" s="84">
        <v>266000</v>
      </c>
      <c r="E14" s="51">
        <v>256000</v>
      </c>
      <c r="F14" s="51">
        <v>256000</v>
      </c>
      <c r="G14" s="51">
        <f t="shared" si="0"/>
        <v>0</v>
      </c>
      <c r="H14" s="51"/>
    </row>
    <row r="15" spans="1:8" s="66" customFormat="1" ht="42">
      <c r="A15" s="49" t="s">
        <v>102</v>
      </c>
      <c r="B15" s="72" t="s">
        <v>103</v>
      </c>
      <c r="C15" s="50" t="s">
        <v>111</v>
      </c>
      <c r="D15" s="84">
        <v>180000</v>
      </c>
      <c r="E15" s="51">
        <v>200000</v>
      </c>
      <c r="F15" s="51">
        <v>200000</v>
      </c>
      <c r="G15" s="51">
        <f t="shared" si="0"/>
        <v>0</v>
      </c>
      <c r="H15" s="51"/>
    </row>
    <row r="16" spans="1:8" s="66" customFormat="1" ht="63">
      <c r="A16" s="49" t="s">
        <v>102</v>
      </c>
      <c r="B16" s="72" t="s">
        <v>103</v>
      </c>
      <c r="C16" s="50" t="s">
        <v>112</v>
      </c>
      <c r="D16" s="84">
        <v>225000</v>
      </c>
      <c r="E16" s="51">
        <v>222000</v>
      </c>
      <c r="F16" s="51">
        <v>222000</v>
      </c>
      <c r="G16" s="51">
        <f t="shared" si="0"/>
        <v>0</v>
      </c>
      <c r="H16" s="51"/>
    </row>
    <row r="17" spans="1:8" s="66" customFormat="1" ht="42">
      <c r="A17" s="63" t="s">
        <v>52</v>
      </c>
      <c r="B17" s="63" t="s">
        <v>53</v>
      </c>
      <c r="C17" s="63" t="s">
        <v>48</v>
      </c>
      <c r="D17" s="82" t="s">
        <v>97</v>
      </c>
      <c r="E17" s="63" t="s">
        <v>98</v>
      </c>
      <c r="F17" s="63" t="s">
        <v>99</v>
      </c>
      <c r="G17" s="63" t="s">
        <v>100</v>
      </c>
      <c r="H17" s="63" t="s">
        <v>101</v>
      </c>
    </row>
    <row r="18" spans="1:8" s="66" customFormat="1" ht="63">
      <c r="A18" s="49" t="s">
        <v>102</v>
      </c>
      <c r="B18" s="72" t="s">
        <v>103</v>
      </c>
      <c r="C18" s="50" t="s">
        <v>113</v>
      </c>
      <c r="D18" s="84">
        <v>213000</v>
      </c>
      <c r="E18" s="51">
        <v>208000</v>
      </c>
      <c r="F18" s="51">
        <v>208000</v>
      </c>
      <c r="G18" s="51">
        <f t="shared" si="0"/>
        <v>0</v>
      </c>
      <c r="H18" s="51"/>
    </row>
    <row r="19" spans="1:8" s="66" customFormat="1" ht="63">
      <c r="A19" s="49" t="s">
        <v>102</v>
      </c>
      <c r="B19" s="72" t="s">
        <v>103</v>
      </c>
      <c r="C19" s="50" t="s">
        <v>114</v>
      </c>
      <c r="D19" s="84">
        <v>233000</v>
      </c>
      <c r="E19" s="51">
        <v>230000</v>
      </c>
      <c r="F19" s="51">
        <v>230000</v>
      </c>
      <c r="G19" s="51">
        <f t="shared" si="0"/>
        <v>0</v>
      </c>
      <c r="H19" s="51"/>
    </row>
    <row r="20" spans="1:8" s="66" customFormat="1" ht="63">
      <c r="A20" s="49" t="s">
        <v>102</v>
      </c>
      <c r="B20" s="72" t="s">
        <v>103</v>
      </c>
      <c r="C20" s="50" t="s">
        <v>115</v>
      </c>
      <c r="D20" s="84">
        <v>140000</v>
      </c>
      <c r="E20" s="51">
        <v>199000</v>
      </c>
      <c r="F20" s="51">
        <v>199000</v>
      </c>
      <c r="G20" s="51">
        <f t="shared" si="0"/>
        <v>0</v>
      </c>
      <c r="H20" s="51"/>
    </row>
    <row r="21" spans="1:8" s="66" customFormat="1" ht="42">
      <c r="A21" s="49" t="s">
        <v>102</v>
      </c>
      <c r="B21" s="72" t="s">
        <v>103</v>
      </c>
      <c r="C21" s="50" t="s">
        <v>116</v>
      </c>
      <c r="D21" s="84">
        <v>180000</v>
      </c>
      <c r="E21" s="51">
        <v>200000</v>
      </c>
      <c r="F21" s="51">
        <v>200000</v>
      </c>
      <c r="G21" s="51">
        <f t="shared" si="0"/>
        <v>0</v>
      </c>
      <c r="H21" s="51"/>
    </row>
    <row r="22" spans="1:8" s="66" customFormat="1" ht="63">
      <c r="A22" s="52" t="s">
        <v>102</v>
      </c>
      <c r="B22" s="74" t="s">
        <v>103</v>
      </c>
      <c r="C22" s="71" t="s">
        <v>117</v>
      </c>
      <c r="D22" s="85">
        <v>97000</v>
      </c>
      <c r="E22" s="53">
        <v>97000</v>
      </c>
      <c r="F22" s="53">
        <v>97000</v>
      </c>
      <c r="G22" s="53">
        <f t="shared" si="0"/>
        <v>0</v>
      </c>
      <c r="H22" s="53"/>
    </row>
    <row r="23" spans="1:8" s="46" customFormat="1">
      <c r="A23" s="212" t="s">
        <v>44</v>
      </c>
      <c r="B23" s="212"/>
      <c r="C23" s="212"/>
      <c r="D23" s="86">
        <f>SUM(D9:D22)</f>
        <v>2352000</v>
      </c>
      <c r="E23" s="79">
        <f>SUM(E9:E22)</f>
        <v>2412000</v>
      </c>
      <c r="F23" s="79">
        <f>SUM(F9:F22)</f>
        <v>2412000</v>
      </c>
      <c r="G23" s="79">
        <f>SUM(G9:G22)</f>
        <v>0</v>
      </c>
      <c r="H23" s="79">
        <f>SUM(H9:H22)</f>
        <v>0</v>
      </c>
    </row>
    <row r="24" spans="1:8" s="46" customFormat="1">
      <c r="D24" s="87"/>
      <c r="E24" s="78"/>
      <c r="F24" s="78"/>
      <c r="G24" s="78"/>
      <c r="H24" s="78"/>
    </row>
    <row r="25" spans="1:8">
      <c r="D25" s="88"/>
      <c r="E25" s="5"/>
      <c r="F25" s="5"/>
      <c r="G25" s="5"/>
      <c r="H25" s="5"/>
    </row>
    <row r="26" spans="1:8">
      <c r="D26" s="88"/>
      <c r="E26" s="5"/>
      <c r="F26" s="5"/>
      <c r="G26" s="5"/>
      <c r="H26" s="5"/>
    </row>
    <row r="27" spans="1:8">
      <c r="D27" s="88"/>
      <c r="E27" s="5"/>
      <c r="F27" s="5"/>
      <c r="G27" s="5"/>
      <c r="H27" s="5"/>
    </row>
    <row r="28" spans="1:8">
      <c r="D28" s="88"/>
      <c r="E28" s="5"/>
      <c r="F28" s="5"/>
      <c r="G28" s="5"/>
      <c r="H28" s="5"/>
    </row>
    <row r="29" spans="1:8">
      <c r="D29" s="88"/>
      <c r="E29" s="5"/>
      <c r="F29" s="5"/>
      <c r="G29" s="5"/>
      <c r="H29" s="5"/>
    </row>
    <row r="30" spans="1:8">
      <c r="D30" s="88"/>
      <c r="E30" s="5"/>
      <c r="F30" s="5"/>
      <c r="G30" s="5"/>
      <c r="H30" s="5"/>
    </row>
    <row r="31" spans="1:8">
      <c r="D31" s="88"/>
      <c r="E31" s="5"/>
      <c r="F31" s="5"/>
      <c r="G31" s="5"/>
      <c r="H31" s="5"/>
    </row>
    <row r="32" spans="1:8">
      <c r="D32" s="88"/>
      <c r="E32" s="5"/>
      <c r="F32" s="5"/>
      <c r="G32" s="5"/>
      <c r="H32" s="5"/>
    </row>
    <row r="33" spans="1:8">
      <c r="D33" s="88"/>
      <c r="E33" s="5"/>
      <c r="F33" s="5"/>
      <c r="G33" s="5"/>
      <c r="H33" s="5"/>
    </row>
    <row r="34" spans="1:8">
      <c r="A34" s="4" t="s">
        <v>10</v>
      </c>
    </row>
    <row r="36" spans="1:8" ht="42">
      <c r="A36" s="63" t="s">
        <v>52</v>
      </c>
      <c r="B36" s="63" t="s">
        <v>53</v>
      </c>
      <c r="C36" s="63" t="s">
        <v>48</v>
      </c>
      <c r="D36" s="82" t="s">
        <v>97</v>
      </c>
      <c r="E36" s="63" t="s">
        <v>98</v>
      </c>
      <c r="F36" s="63" t="s">
        <v>99</v>
      </c>
      <c r="G36" s="63" t="s">
        <v>100</v>
      </c>
      <c r="H36" s="63" t="s">
        <v>101</v>
      </c>
    </row>
    <row r="37" spans="1:8">
      <c r="A37" s="76" t="s">
        <v>120</v>
      </c>
      <c r="B37" s="76" t="s">
        <v>120</v>
      </c>
      <c r="C37" s="76" t="s">
        <v>120</v>
      </c>
      <c r="D37" s="76" t="s">
        <v>120</v>
      </c>
      <c r="E37" s="76" t="s">
        <v>120</v>
      </c>
      <c r="F37" s="76" t="s">
        <v>120</v>
      </c>
      <c r="G37" s="76" t="s">
        <v>120</v>
      </c>
      <c r="H37" s="76" t="s">
        <v>120</v>
      </c>
    </row>
    <row r="38" spans="1:8">
      <c r="A38" s="72" t="s">
        <v>120</v>
      </c>
      <c r="B38" s="72" t="s">
        <v>120</v>
      </c>
      <c r="C38" s="72" t="s">
        <v>120</v>
      </c>
      <c r="D38" s="72" t="s">
        <v>120</v>
      </c>
      <c r="E38" s="72" t="s">
        <v>120</v>
      </c>
      <c r="F38" s="72" t="s">
        <v>120</v>
      </c>
      <c r="G38" s="72" t="s">
        <v>120</v>
      </c>
      <c r="H38" s="72" t="s">
        <v>120</v>
      </c>
    </row>
    <row r="39" spans="1:8">
      <c r="A39" s="72" t="s">
        <v>120</v>
      </c>
      <c r="B39" s="72" t="s">
        <v>120</v>
      </c>
      <c r="C39" s="72" t="s">
        <v>120</v>
      </c>
      <c r="D39" s="72" t="s">
        <v>120</v>
      </c>
      <c r="E39" s="72" t="s">
        <v>120</v>
      </c>
      <c r="F39" s="72" t="s">
        <v>120</v>
      </c>
      <c r="G39" s="72" t="s">
        <v>120</v>
      </c>
      <c r="H39" s="72" t="s">
        <v>120</v>
      </c>
    </row>
    <row r="40" spans="1:8">
      <c r="A40" s="72" t="s">
        <v>120</v>
      </c>
      <c r="B40" s="72" t="s">
        <v>120</v>
      </c>
      <c r="C40" s="72" t="s">
        <v>120</v>
      </c>
      <c r="D40" s="72" t="s">
        <v>120</v>
      </c>
      <c r="E40" s="72" t="s">
        <v>120</v>
      </c>
      <c r="F40" s="72" t="s">
        <v>120</v>
      </c>
      <c r="G40" s="72" t="s">
        <v>120</v>
      </c>
      <c r="H40" s="72" t="s">
        <v>120</v>
      </c>
    </row>
    <row r="41" spans="1:8">
      <c r="A41" s="72" t="s">
        <v>120</v>
      </c>
      <c r="B41" s="72" t="s">
        <v>120</v>
      </c>
      <c r="C41" s="72" t="s">
        <v>120</v>
      </c>
      <c r="D41" s="72" t="s">
        <v>120</v>
      </c>
      <c r="E41" s="72" t="s">
        <v>120</v>
      </c>
      <c r="F41" s="72" t="s">
        <v>120</v>
      </c>
      <c r="G41" s="72" t="s">
        <v>120</v>
      </c>
      <c r="H41" s="72" t="s">
        <v>120</v>
      </c>
    </row>
    <row r="42" spans="1:8">
      <c r="A42" s="74" t="s">
        <v>120</v>
      </c>
      <c r="B42" s="74" t="s">
        <v>120</v>
      </c>
      <c r="C42" s="74" t="s">
        <v>120</v>
      </c>
      <c r="D42" s="74" t="s">
        <v>120</v>
      </c>
      <c r="E42" s="74" t="s">
        <v>120</v>
      </c>
      <c r="F42" s="74" t="s">
        <v>120</v>
      </c>
      <c r="G42" s="74" t="s">
        <v>120</v>
      </c>
      <c r="H42" s="74" t="s">
        <v>120</v>
      </c>
    </row>
    <row r="43" spans="1:8">
      <c r="A43" s="212" t="s">
        <v>44</v>
      </c>
      <c r="B43" s="212"/>
      <c r="C43" s="212"/>
      <c r="D43" s="86">
        <f>SUM(D29:D42)</f>
        <v>0</v>
      </c>
      <c r="E43" s="79">
        <f>SUM(E29:E42)</f>
        <v>0</v>
      </c>
      <c r="F43" s="79">
        <f>SUM(F29:F42)</f>
        <v>0</v>
      </c>
      <c r="G43" s="79">
        <f>SUM(G29:G42)</f>
        <v>0</v>
      </c>
      <c r="H43" s="79">
        <f>SUM(H29:H42)</f>
        <v>0</v>
      </c>
    </row>
  </sheetData>
  <mergeCells count="5">
    <mergeCell ref="A23:C23"/>
    <mergeCell ref="A1:H1"/>
    <mergeCell ref="A2:H2"/>
    <mergeCell ref="A3:H3"/>
    <mergeCell ref="A43:C43"/>
  </mergeCells>
  <pageMargins left="0.70866141732283472" right="0.17" top="0.74803149606299213" bottom="0.45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35"/>
  <sheetViews>
    <sheetView zoomScale="80" zoomScaleNormal="80" workbookViewId="0">
      <selection activeCell="I38" sqref="I38"/>
    </sheetView>
  </sheetViews>
  <sheetFormatPr defaultColWidth="9" defaultRowHeight="21"/>
  <cols>
    <col min="1" max="1" width="23.77734375" style="1" customWidth="1"/>
    <col min="2" max="2" width="4.77734375" style="1" customWidth="1"/>
    <col min="3" max="4" width="15.21875" style="1" bestFit="1" customWidth="1"/>
    <col min="5" max="5" width="14" style="1" customWidth="1"/>
    <col min="6" max="6" width="16.5546875" style="1" customWidth="1"/>
    <col min="7" max="7" width="15.44140625" style="1" customWidth="1"/>
    <col min="8" max="8" width="12.33203125" style="1" bestFit="1" customWidth="1"/>
    <col min="9" max="9" width="14.33203125" style="1" customWidth="1"/>
    <col min="10" max="10" width="15.33203125" style="1" customWidth="1"/>
    <col min="11" max="11" width="14.21875" style="1" bestFit="1" customWidth="1"/>
    <col min="12" max="12" width="13.77734375" style="1" customWidth="1"/>
    <col min="13" max="13" width="12.33203125" style="1" bestFit="1" customWidth="1"/>
    <col min="14" max="14" width="13.33203125" style="1" bestFit="1" customWidth="1"/>
    <col min="15" max="15" width="14.21875" style="1" bestFit="1" customWidth="1"/>
    <col min="16" max="16" width="12.33203125" style="1" bestFit="1" customWidth="1"/>
    <col min="17" max="17" width="14.88671875" style="1" customWidth="1"/>
    <col min="18" max="21" width="9" style="1"/>
    <col min="22" max="22" width="16.21875" style="5" customWidth="1"/>
    <col min="23" max="16384" width="9" style="1"/>
  </cols>
  <sheetData>
    <row r="1" spans="1:22" ht="25.8">
      <c r="A1" s="216" t="str">
        <f>งบแสดงฐานะการเงิน!A1</f>
        <v>องค์การบริหารส่วนตำบลโคกสูง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22" ht="25.8">
      <c r="A2" s="216" t="s">
        <v>72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22" ht="25.8">
      <c r="A3" s="216" t="s">
        <v>73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5" spans="1:22" s="62" customFormat="1" ht="107.4" customHeight="1">
      <c r="A5" s="217" t="s">
        <v>92</v>
      </c>
      <c r="B5" s="218"/>
      <c r="C5" s="63" t="s">
        <v>93</v>
      </c>
      <c r="D5" s="63" t="s">
        <v>94</v>
      </c>
      <c r="E5" s="63" t="s">
        <v>95</v>
      </c>
      <c r="F5" s="63" t="s">
        <v>44</v>
      </c>
      <c r="G5" s="63" t="s">
        <v>57</v>
      </c>
      <c r="H5" s="63" t="s">
        <v>212</v>
      </c>
      <c r="I5" s="63" t="s">
        <v>55</v>
      </c>
      <c r="J5" s="63" t="s">
        <v>213</v>
      </c>
      <c r="K5" s="63" t="s">
        <v>260</v>
      </c>
      <c r="L5" s="63" t="s">
        <v>58</v>
      </c>
      <c r="M5" s="63" t="s">
        <v>261</v>
      </c>
      <c r="N5" s="63" t="s">
        <v>262</v>
      </c>
      <c r="O5" s="63" t="s">
        <v>214</v>
      </c>
      <c r="P5" s="63" t="s">
        <v>263</v>
      </c>
      <c r="Q5" s="63" t="s">
        <v>75</v>
      </c>
      <c r="V5" s="113"/>
    </row>
    <row r="6" spans="1:22">
      <c r="A6" s="115" t="s">
        <v>74</v>
      </c>
      <c r="B6" s="11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5"/>
    </row>
    <row r="7" spans="1:22">
      <c r="A7" s="22" t="s">
        <v>75</v>
      </c>
      <c r="B7" s="17"/>
      <c r="C7" s="12">
        <v>11605931</v>
      </c>
      <c r="D7" s="12">
        <f>SUM(G7:Q7)-E7</f>
        <v>11055226</v>
      </c>
      <c r="E7" s="12">
        <v>0</v>
      </c>
      <c r="F7" s="12">
        <f>D7+E7</f>
        <v>11055226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11055226</v>
      </c>
      <c r="R7" s="5"/>
    </row>
    <row r="8" spans="1:22">
      <c r="A8" s="22" t="s">
        <v>76</v>
      </c>
      <c r="B8" s="17"/>
      <c r="C8" s="12">
        <v>2139120</v>
      </c>
      <c r="D8" s="12">
        <f t="shared" ref="D8:D16" si="0">SUM(G8:Q8)-E8</f>
        <v>2077803</v>
      </c>
      <c r="E8" s="12">
        <v>0</v>
      </c>
      <c r="F8" s="12">
        <f t="shared" ref="F8:F16" si="1">D8+E8</f>
        <v>2077803</v>
      </c>
      <c r="G8" s="12">
        <v>2077803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5"/>
    </row>
    <row r="9" spans="1:22">
      <c r="A9" s="22" t="s">
        <v>77</v>
      </c>
      <c r="B9" s="17"/>
      <c r="C9" s="12">
        <v>9311822</v>
      </c>
      <c r="D9" s="12">
        <f t="shared" si="0"/>
        <v>8701415</v>
      </c>
      <c r="E9" s="12">
        <v>0</v>
      </c>
      <c r="F9" s="12">
        <f t="shared" si="1"/>
        <v>8701415</v>
      </c>
      <c r="G9" s="12">
        <v>4644896.8</v>
      </c>
      <c r="H9" s="12">
        <v>145440</v>
      </c>
      <c r="I9" s="12">
        <v>1970108</v>
      </c>
      <c r="J9" s="12">
        <v>120728</v>
      </c>
      <c r="K9" s="12">
        <v>937320</v>
      </c>
      <c r="L9" s="12">
        <v>762922.2</v>
      </c>
      <c r="M9" s="12">
        <v>0</v>
      </c>
      <c r="N9" s="12">
        <v>0</v>
      </c>
      <c r="O9" s="12">
        <v>0</v>
      </c>
      <c r="P9" s="12">
        <v>120000</v>
      </c>
      <c r="Q9" s="12">
        <v>0</v>
      </c>
      <c r="R9" s="5"/>
    </row>
    <row r="10" spans="1:22">
      <c r="A10" s="22" t="s">
        <v>59</v>
      </c>
      <c r="B10" s="17"/>
      <c r="C10" s="12">
        <v>1070360</v>
      </c>
      <c r="D10" s="12">
        <f t="shared" si="0"/>
        <v>883510</v>
      </c>
      <c r="E10" s="12">
        <v>0</v>
      </c>
      <c r="F10" s="12">
        <f t="shared" si="1"/>
        <v>883510</v>
      </c>
      <c r="G10" s="12">
        <v>536710</v>
      </c>
      <c r="H10" s="12">
        <v>0</v>
      </c>
      <c r="I10" s="12">
        <v>151720</v>
      </c>
      <c r="J10" s="12">
        <v>0</v>
      </c>
      <c r="K10" s="12">
        <v>107730</v>
      </c>
      <c r="L10" s="12">
        <v>87350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5"/>
    </row>
    <row r="11" spans="1:22">
      <c r="A11" s="22" t="s">
        <v>78</v>
      </c>
      <c r="B11" s="17"/>
      <c r="C11" s="12">
        <v>3685507.23</v>
      </c>
      <c r="D11" s="12">
        <f t="shared" si="0"/>
        <v>3060742</v>
      </c>
      <c r="E11" s="12">
        <v>40000</v>
      </c>
      <c r="F11" s="12">
        <f t="shared" si="1"/>
        <v>3100742</v>
      </c>
      <c r="G11" s="12">
        <v>574978</v>
      </c>
      <c r="H11" s="12">
        <v>226690</v>
      </c>
      <c r="I11" s="12">
        <v>1129390</v>
      </c>
      <c r="J11" s="12">
        <v>483054</v>
      </c>
      <c r="K11" s="12">
        <v>70100</v>
      </c>
      <c r="L11" s="12">
        <v>352255</v>
      </c>
      <c r="M11" s="12">
        <v>81900</v>
      </c>
      <c r="N11" s="12">
        <v>180875</v>
      </c>
      <c r="O11" s="12">
        <v>0</v>
      </c>
      <c r="P11" s="12">
        <v>1500</v>
      </c>
      <c r="Q11" s="12">
        <v>0</v>
      </c>
      <c r="R11" s="5"/>
    </row>
    <row r="12" spans="1:22">
      <c r="A12" s="22" t="s">
        <v>56</v>
      </c>
      <c r="B12" s="17"/>
      <c r="C12" s="12">
        <v>2227907</v>
      </c>
      <c r="D12" s="12">
        <f t="shared" si="0"/>
        <v>1741205.3800000001</v>
      </c>
      <c r="E12" s="12">
        <v>0</v>
      </c>
      <c r="F12" s="12">
        <f t="shared" si="1"/>
        <v>1741205.3800000001</v>
      </c>
      <c r="G12" s="12">
        <v>234955.8</v>
      </c>
      <c r="H12" s="12">
        <v>18000</v>
      </c>
      <c r="I12" s="12">
        <v>1081489.58</v>
      </c>
      <c r="J12" s="12">
        <v>312479</v>
      </c>
      <c r="K12" s="12">
        <v>10000</v>
      </c>
      <c r="L12" s="12">
        <v>74581</v>
      </c>
      <c r="M12" s="12">
        <v>0</v>
      </c>
      <c r="N12" s="12">
        <v>0</v>
      </c>
      <c r="O12" s="12">
        <v>0</v>
      </c>
      <c r="P12" s="12">
        <v>9700</v>
      </c>
      <c r="Q12" s="12">
        <v>0</v>
      </c>
      <c r="R12" s="5"/>
    </row>
    <row r="13" spans="1:22">
      <c r="A13" s="22" t="s">
        <v>79</v>
      </c>
      <c r="B13" s="17"/>
      <c r="C13" s="12">
        <v>355000</v>
      </c>
      <c r="D13" s="12">
        <f t="shared" si="0"/>
        <v>331922.82</v>
      </c>
      <c r="E13" s="12">
        <v>0</v>
      </c>
      <c r="F13" s="12">
        <f t="shared" si="1"/>
        <v>331922.82</v>
      </c>
      <c r="G13" s="12">
        <v>331922.82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5"/>
    </row>
    <row r="14" spans="1:22">
      <c r="A14" s="22" t="s">
        <v>80</v>
      </c>
      <c r="B14" s="17"/>
      <c r="C14" s="12">
        <v>227600</v>
      </c>
      <c r="D14" s="12">
        <f t="shared" si="0"/>
        <v>209300</v>
      </c>
      <c r="E14" s="12">
        <v>0</v>
      </c>
      <c r="F14" s="12">
        <f t="shared" si="1"/>
        <v>209300</v>
      </c>
      <c r="G14" s="12">
        <v>124700</v>
      </c>
      <c r="H14" s="12">
        <v>3300</v>
      </c>
      <c r="I14" s="12">
        <v>35100</v>
      </c>
      <c r="J14" s="12">
        <v>0</v>
      </c>
      <c r="K14" s="12">
        <v>14000</v>
      </c>
      <c r="L14" s="12">
        <v>24300</v>
      </c>
      <c r="M14" s="12">
        <v>0</v>
      </c>
      <c r="N14" s="12">
        <v>0</v>
      </c>
      <c r="O14" s="12">
        <v>0</v>
      </c>
      <c r="P14" s="12">
        <v>7900</v>
      </c>
      <c r="Q14" s="12">
        <v>0</v>
      </c>
      <c r="R14" s="5"/>
    </row>
    <row r="15" spans="1:22">
      <c r="A15" s="22" t="s">
        <v>54</v>
      </c>
      <c r="B15" s="17"/>
      <c r="C15" s="12">
        <v>3822000</v>
      </c>
      <c r="D15" s="12">
        <f t="shared" si="0"/>
        <v>3821000</v>
      </c>
      <c r="E15" s="12">
        <v>0</v>
      </c>
      <c r="F15" s="12">
        <f t="shared" si="1"/>
        <v>3821000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3821000</v>
      </c>
      <c r="P15" s="12">
        <v>0</v>
      </c>
      <c r="Q15" s="12">
        <v>0</v>
      </c>
      <c r="R15" s="5"/>
    </row>
    <row r="16" spans="1:22">
      <c r="A16" s="23" t="s">
        <v>81</v>
      </c>
      <c r="B16" s="25"/>
      <c r="C16" s="13">
        <v>3163552.77</v>
      </c>
      <c r="D16" s="12">
        <f t="shared" si="0"/>
        <v>2718055.61</v>
      </c>
      <c r="E16" s="13">
        <v>0</v>
      </c>
      <c r="F16" s="12">
        <f t="shared" si="1"/>
        <v>2718055.61</v>
      </c>
      <c r="G16" s="13">
        <v>35000</v>
      </c>
      <c r="H16" s="13">
        <v>30000</v>
      </c>
      <c r="I16" s="13">
        <v>2074000</v>
      </c>
      <c r="J16" s="13">
        <v>160000</v>
      </c>
      <c r="K16" s="13">
        <v>0</v>
      </c>
      <c r="L16" s="13">
        <v>359055.61</v>
      </c>
      <c r="M16" s="12">
        <v>50000</v>
      </c>
      <c r="N16" s="12">
        <v>10000</v>
      </c>
      <c r="O16" s="12">
        <v>0</v>
      </c>
      <c r="P16" s="12">
        <v>0</v>
      </c>
      <c r="Q16" s="12">
        <v>0</v>
      </c>
      <c r="R16" s="5"/>
    </row>
    <row r="17" spans="1:22" s="4" customFormat="1" ht="21.6" thickBot="1">
      <c r="A17" s="204" t="s">
        <v>82</v>
      </c>
      <c r="B17" s="205"/>
      <c r="C17" s="119">
        <f>SUM(C7:C16)</f>
        <v>37608800.000000007</v>
      </c>
      <c r="D17" s="119">
        <f>SUM(D7:D16)</f>
        <v>34600179.810000002</v>
      </c>
      <c r="E17" s="119">
        <f>SUM(E7:E16)</f>
        <v>40000</v>
      </c>
      <c r="F17" s="119">
        <f>SUM(F7:F16)</f>
        <v>34640179.810000002</v>
      </c>
      <c r="G17" s="119">
        <f>SUM(G7:G16)</f>
        <v>8560966.4199999999</v>
      </c>
      <c r="H17" s="119">
        <f t="shared" ref="H17:Q17" si="2">SUM(H7:H16)</f>
        <v>423430</v>
      </c>
      <c r="I17" s="119">
        <f t="shared" si="2"/>
        <v>6441807.5800000001</v>
      </c>
      <c r="J17" s="119">
        <f t="shared" si="2"/>
        <v>1076261</v>
      </c>
      <c r="K17" s="119">
        <f t="shared" si="2"/>
        <v>1139150</v>
      </c>
      <c r="L17" s="119">
        <f t="shared" si="2"/>
        <v>1660463.81</v>
      </c>
      <c r="M17" s="119">
        <f t="shared" si="2"/>
        <v>131900</v>
      </c>
      <c r="N17" s="119">
        <f t="shared" si="2"/>
        <v>190875</v>
      </c>
      <c r="O17" s="119">
        <f t="shared" si="2"/>
        <v>3821000</v>
      </c>
      <c r="P17" s="119">
        <f t="shared" si="2"/>
        <v>139100</v>
      </c>
      <c r="Q17" s="119">
        <f t="shared" si="2"/>
        <v>11055226</v>
      </c>
      <c r="R17" s="101"/>
      <c r="V17" s="101"/>
    </row>
    <row r="18" spans="1:22" ht="21.6" thickTop="1">
      <c r="A18" s="117" t="s">
        <v>83</v>
      </c>
      <c r="B18" s="11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5"/>
    </row>
    <row r="19" spans="1:22">
      <c r="A19" s="22" t="s">
        <v>84</v>
      </c>
      <c r="B19" s="17"/>
      <c r="C19" s="12">
        <v>231000</v>
      </c>
      <c r="D19" s="12">
        <v>234371.94</v>
      </c>
      <c r="E19" s="12">
        <v>0</v>
      </c>
      <c r="F19" s="12">
        <f>SUM(D19:E19)</f>
        <v>234371.94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5"/>
    </row>
    <row r="20" spans="1:22">
      <c r="A20" s="22" t="s">
        <v>85</v>
      </c>
      <c r="B20" s="17"/>
      <c r="C20" s="12">
        <v>225000</v>
      </c>
      <c r="D20" s="12">
        <v>99592.13</v>
      </c>
      <c r="E20" s="12">
        <v>0</v>
      </c>
      <c r="F20" s="12">
        <f t="shared" ref="F20:F24" si="3">SUM(D20:E20)</f>
        <v>99592.13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5"/>
    </row>
    <row r="21" spans="1:22">
      <c r="A21" s="22" t="s">
        <v>96</v>
      </c>
      <c r="B21" s="17"/>
      <c r="C21" s="12">
        <v>200000</v>
      </c>
      <c r="D21" s="12">
        <v>162534.87</v>
      </c>
      <c r="E21" s="12">
        <v>0</v>
      </c>
      <c r="F21" s="12">
        <f t="shared" si="3"/>
        <v>162534.87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5"/>
    </row>
    <row r="22" spans="1:22">
      <c r="A22" s="22" t="s">
        <v>86</v>
      </c>
      <c r="B22" s="17"/>
      <c r="C22" s="12">
        <v>150000</v>
      </c>
      <c r="D22" s="12">
        <v>62901.5</v>
      </c>
      <c r="E22" s="12">
        <v>0</v>
      </c>
      <c r="F22" s="12">
        <f t="shared" si="3"/>
        <v>62901.5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5"/>
    </row>
    <row r="23" spans="1:22">
      <c r="A23" s="22" t="s">
        <v>87</v>
      </c>
      <c r="B23" s="17"/>
      <c r="C23" s="12">
        <v>16906000</v>
      </c>
      <c r="D23" s="12">
        <v>17790215.210000001</v>
      </c>
      <c r="E23" s="12">
        <v>0</v>
      </c>
      <c r="F23" s="12">
        <f t="shared" si="3"/>
        <v>17790215.210000001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5"/>
    </row>
    <row r="24" spans="1:22">
      <c r="A24" s="22" t="s">
        <v>88</v>
      </c>
      <c r="B24" s="17"/>
      <c r="C24" s="12">
        <v>19896800</v>
      </c>
      <c r="D24" s="12">
        <v>19801693</v>
      </c>
      <c r="E24" s="12">
        <v>0</v>
      </c>
      <c r="F24" s="12">
        <f t="shared" si="3"/>
        <v>19801693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5"/>
    </row>
    <row r="25" spans="1:22">
      <c r="A25" s="22" t="s">
        <v>89</v>
      </c>
      <c r="B25" s="17"/>
      <c r="C25" s="12">
        <v>0</v>
      </c>
      <c r="D25" s="12">
        <v>0</v>
      </c>
      <c r="E25" s="12">
        <v>40000</v>
      </c>
      <c r="F25" s="12">
        <f>SUM(D25:E25)</f>
        <v>40000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5"/>
    </row>
    <row r="26" spans="1:22" s="4" customFormat="1" ht="21.6" thickBot="1">
      <c r="A26" s="204" t="s">
        <v>90</v>
      </c>
      <c r="B26" s="205"/>
      <c r="C26" s="119">
        <f>SUM(C19:C25)</f>
        <v>37608800</v>
      </c>
      <c r="D26" s="119">
        <f t="shared" ref="D26:E26" si="4">SUM(D19:D25)</f>
        <v>38151308.650000006</v>
      </c>
      <c r="E26" s="119">
        <f t="shared" si="4"/>
        <v>40000</v>
      </c>
      <c r="F26" s="119">
        <f>SUM(F19:F25)</f>
        <v>38191308.650000006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01"/>
      <c r="V26" s="101"/>
    </row>
    <row r="27" spans="1:22" s="4" customFormat="1" ht="22.2" thickTop="1" thickBot="1">
      <c r="A27" s="4" t="s">
        <v>91</v>
      </c>
      <c r="C27" s="101"/>
      <c r="D27" s="101"/>
      <c r="E27" s="120"/>
      <c r="F27" s="121">
        <f>F26-F17</f>
        <v>3551128.8400000036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V27" s="101"/>
    </row>
    <row r="28" spans="1:22" ht="21.6" thickTop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22" s="148" customFormat="1" ht="25.8"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V29" s="149"/>
    </row>
    <row r="30" spans="1:22" s="148" customFormat="1" ht="25.8">
      <c r="B30" s="149"/>
      <c r="C30" s="149"/>
      <c r="E30" s="150"/>
      <c r="F30" s="149"/>
      <c r="I30" s="150"/>
      <c r="J30" s="150"/>
      <c r="K30" s="150"/>
      <c r="L30" s="151"/>
      <c r="M30" s="151"/>
      <c r="N30" s="151"/>
      <c r="O30" s="151"/>
      <c r="P30" s="151"/>
      <c r="Q30" s="149"/>
      <c r="R30" s="149"/>
      <c r="V30" s="149"/>
    </row>
    <row r="31" spans="1:22" s="148" customFormat="1" ht="25.8">
      <c r="B31" s="150"/>
      <c r="C31" s="150"/>
      <c r="D31" s="213" t="str">
        <f>งบแสดงฐานะการเงิน!B34</f>
        <v>.......................................................</v>
      </c>
      <c r="E31" s="213"/>
      <c r="F31" s="213"/>
      <c r="G31" s="150"/>
      <c r="H31" s="152"/>
      <c r="I31" s="215" t="str">
        <f>งบแสดงฐานะการเงิน!F34</f>
        <v>.......................................................</v>
      </c>
      <c r="J31" s="215"/>
      <c r="K31" s="215"/>
      <c r="M31" s="151"/>
      <c r="N31" s="219" t="str">
        <f>งบแสดงฐานะการเงิน!J34</f>
        <v>.......................................................</v>
      </c>
      <c r="O31" s="219"/>
      <c r="P31" s="219"/>
      <c r="Q31" s="149"/>
      <c r="R31" s="149"/>
      <c r="V31" s="149"/>
    </row>
    <row r="32" spans="1:22" s="148" customFormat="1" ht="25.8">
      <c r="B32" s="153"/>
      <c r="C32" s="153"/>
      <c r="D32" s="214" t="str">
        <f>งบแสดงฐานะการเงิน!B35</f>
        <v>(นางสาวทัศนีย์  บุญเทียน)</v>
      </c>
      <c r="E32" s="214"/>
      <c r="F32" s="214"/>
      <c r="G32" s="153"/>
      <c r="H32" s="153"/>
      <c r="I32" s="215" t="str">
        <f>งบแสดงฐานะการเงิน!F35</f>
        <v>(นางสาวปาริชาติ  ถุนนอก)</v>
      </c>
      <c r="J32" s="215"/>
      <c r="K32" s="215"/>
      <c r="L32" s="154"/>
      <c r="M32" s="154"/>
      <c r="N32" s="219" t="str">
        <f>งบแสดงฐานะการเงิน!J35</f>
        <v>(นายประมวล  บุตรวิชา)</v>
      </c>
      <c r="O32" s="219"/>
      <c r="P32" s="219"/>
      <c r="V32" s="149"/>
    </row>
    <row r="33" spans="4:22" s="148" customFormat="1" ht="25.8">
      <c r="D33" s="215" t="str">
        <f>งบแสดงฐานะการเงิน!A36</f>
        <v>นักวิชาการเงินและบัญชี รักษาราชการแทน</v>
      </c>
      <c r="E33" s="215"/>
      <c r="F33" s="215"/>
      <c r="I33" s="215" t="str">
        <f>งบแสดงฐานะการเงิน!F36</f>
        <v>ปลัดองค์การบริหารส่วนตำบลโคกสูง</v>
      </c>
      <c r="J33" s="215"/>
      <c r="K33" s="215"/>
      <c r="N33" s="219" t="str">
        <f>งบแสดงฐานะการเงิน!J36</f>
        <v>นายกองค์การบริหารส่วนตำบลโคกสูง</v>
      </c>
      <c r="O33" s="219"/>
      <c r="P33" s="219"/>
      <c r="V33" s="149"/>
    </row>
    <row r="34" spans="4:22" s="148" customFormat="1" ht="25.8">
      <c r="D34" s="215" t="str">
        <f>งบแสดงฐานะการเงิน!B37</f>
        <v>ผู้อำนวยการกองคลัง</v>
      </c>
      <c r="E34" s="215"/>
      <c r="F34" s="215"/>
      <c r="V34" s="149"/>
    </row>
    <row r="35" spans="4:22" s="148" customFormat="1" ht="25.8">
      <c r="V35" s="149"/>
    </row>
  </sheetData>
  <mergeCells count="16">
    <mergeCell ref="D31:F31"/>
    <mergeCell ref="D32:F32"/>
    <mergeCell ref="D33:F33"/>
    <mergeCell ref="D34:F34"/>
    <mergeCell ref="A1:Q1"/>
    <mergeCell ref="A2:Q2"/>
    <mergeCell ref="A3:Q3"/>
    <mergeCell ref="A17:B17"/>
    <mergeCell ref="A5:B5"/>
    <mergeCell ref="A26:B26"/>
    <mergeCell ref="N31:P31"/>
    <mergeCell ref="N32:P32"/>
    <mergeCell ref="N33:P33"/>
    <mergeCell ref="I31:K31"/>
    <mergeCell ref="I32:K32"/>
    <mergeCell ref="I33:K33"/>
  </mergeCells>
  <pageMargins left="0.95866141699999996" right="0.15748031496063" top="0.56999999999999995" bottom="0.196850393700787" header="0.31496062992126" footer="0.1574803149606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workbookViewId="0">
      <selection activeCell="I29" sqref="I29:J29"/>
    </sheetView>
  </sheetViews>
  <sheetFormatPr defaultColWidth="9" defaultRowHeight="21"/>
  <cols>
    <col min="1" max="1" width="1.6640625" style="1" customWidth="1"/>
    <col min="2" max="2" width="3.44140625" style="1" customWidth="1"/>
    <col min="3" max="3" width="9" style="1"/>
    <col min="4" max="4" width="20.21875" style="1" customWidth="1"/>
    <col min="5" max="6" width="15.77734375" style="1" customWidth="1"/>
    <col min="7" max="7" width="1.6640625" style="1" customWidth="1"/>
    <col min="8" max="8" width="17.88671875" style="1" customWidth="1"/>
    <col min="9" max="10" width="15.21875" style="1" customWidth="1"/>
    <col min="11" max="16384" width="9" style="1"/>
  </cols>
  <sheetData>
    <row r="1" spans="1:10">
      <c r="A1" s="187" t="str">
        <f>งบแสดงฐานะการเงิน!A1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>
      <c r="A2" s="187" t="s">
        <v>132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>
      <c r="A3" s="187" t="s">
        <v>159</v>
      </c>
      <c r="B3" s="187"/>
      <c r="C3" s="187"/>
      <c r="D3" s="187"/>
      <c r="E3" s="187"/>
      <c r="F3" s="187"/>
      <c r="G3" s="187"/>
      <c r="H3" s="187"/>
      <c r="I3" s="187"/>
      <c r="J3" s="187"/>
    </row>
    <row r="5" spans="1:10">
      <c r="A5" s="4" t="s">
        <v>22</v>
      </c>
      <c r="B5" s="4"/>
    </row>
    <row r="6" spans="1:10" ht="11.25" customHeight="1">
      <c r="A6" s="4"/>
      <c r="B6" s="4"/>
    </row>
    <row r="7" spans="1:10" s="8" customFormat="1">
      <c r="A7" s="188" t="s">
        <v>23</v>
      </c>
      <c r="B7" s="188"/>
      <c r="C7" s="188"/>
      <c r="D7" s="188"/>
      <c r="E7" s="188" t="s">
        <v>24</v>
      </c>
      <c r="F7" s="188"/>
      <c r="G7" s="188" t="s">
        <v>25</v>
      </c>
      <c r="H7" s="188"/>
      <c r="I7" s="188"/>
      <c r="J7" s="188"/>
    </row>
    <row r="8" spans="1:10" s="8" customFormat="1">
      <c r="A8" s="188"/>
      <c r="B8" s="188"/>
      <c r="C8" s="188"/>
      <c r="D8" s="188"/>
      <c r="E8" s="188"/>
      <c r="F8" s="188"/>
      <c r="G8" s="189" t="s">
        <v>26</v>
      </c>
      <c r="H8" s="190"/>
      <c r="I8" s="188" t="s">
        <v>27</v>
      </c>
      <c r="J8" s="188"/>
    </row>
    <row r="9" spans="1:10" s="8" customFormat="1">
      <c r="A9" s="19"/>
      <c r="B9" s="20"/>
      <c r="C9" s="20"/>
      <c r="D9" s="21"/>
      <c r="E9" s="14">
        <v>2561</v>
      </c>
      <c r="F9" s="26">
        <v>2560</v>
      </c>
      <c r="G9" s="19"/>
      <c r="H9" s="21"/>
      <c r="I9" s="14">
        <v>2561</v>
      </c>
      <c r="J9" s="9">
        <v>2560</v>
      </c>
    </row>
    <row r="10" spans="1:10">
      <c r="A10" s="22"/>
      <c r="B10" s="4" t="s">
        <v>28</v>
      </c>
      <c r="D10" s="17"/>
      <c r="E10" s="15"/>
      <c r="F10" s="27"/>
      <c r="G10" s="22"/>
      <c r="H10" s="17"/>
      <c r="J10" s="30"/>
    </row>
    <row r="11" spans="1:10">
      <c r="A11" s="22"/>
      <c r="C11" s="1" t="s">
        <v>168</v>
      </c>
      <c r="D11" s="17"/>
      <c r="E11" s="16">
        <v>0</v>
      </c>
      <c r="F11" s="28">
        <v>0</v>
      </c>
      <c r="G11" s="22"/>
      <c r="H11" s="17" t="s">
        <v>37</v>
      </c>
      <c r="I11" s="5">
        <v>8932996</v>
      </c>
      <c r="J11" s="12">
        <v>8723696</v>
      </c>
    </row>
    <row r="12" spans="1:10">
      <c r="A12" s="22"/>
      <c r="C12" s="1" t="s">
        <v>169</v>
      </c>
      <c r="D12" s="17"/>
      <c r="E12" s="16">
        <v>5027240</v>
      </c>
      <c r="F12" s="28">
        <v>5027240</v>
      </c>
      <c r="G12" s="22"/>
      <c r="H12" s="17" t="s">
        <v>17</v>
      </c>
      <c r="I12" s="5">
        <v>3968450</v>
      </c>
      <c r="J12" s="12">
        <v>3968450</v>
      </c>
    </row>
    <row r="13" spans="1:10">
      <c r="A13" s="22"/>
      <c r="D13" s="17"/>
      <c r="E13" s="16"/>
      <c r="F13" s="28"/>
      <c r="G13" s="22"/>
      <c r="H13" s="17" t="s">
        <v>146</v>
      </c>
      <c r="I13" s="5">
        <v>3425550</v>
      </c>
      <c r="J13" s="12">
        <v>3425550</v>
      </c>
    </row>
    <row r="14" spans="1:10">
      <c r="A14" s="22"/>
      <c r="B14" s="4" t="s">
        <v>29</v>
      </c>
      <c r="D14" s="17"/>
      <c r="E14" s="16"/>
      <c r="F14" s="28"/>
      <c r="G14" s="22"/>
      <c r="H14" s="17" t="s">
        <v>147</v>
      </c>
      <c r="I14" s="5">
        <v>21200</v>
      </c>
      <c r="J14" s="12">
        <v>21200</v>
      </c>
    </row>
    <row r="15" spans="1:10">
      <c r="A15" s="22"/>
      <c r="C15" s="1" t="s">
        <v>30</v>
      </c>
      <c r="D15" s="17"/>
      <c r="E15" s="16">
        <v>1447672</v>
      </c>
      <c r="F15" s="28">
        <v>1425772</v>
      </c>
      <c r="G15" s="22"/>
      <c r="H15" s="17"/>
      <c r="I15" s="5"/>
      <c r="J15" s="12"/>
    </row>
    <row r="16" spans="1:10">
      <c r="A16" s="22"/>
      <c r="C16" s="1" t="s">
        <v>171</v>
      </c>
      <c r="D16" s="17"/>
      <c r="E16" s="16">
        <v>168550</v>
      </c>
      <c r="F16" s="28">
        <v>168550</v>
      </c>
      <c r="G16" s="22"/>
      <c r="H16" s="17"/>
      <c r="I16" s="5"/>
      <c r="J16" s="12"/>
    </row>
    <row r="17" spans="1:10">
      <c r="A17" s="22"/>
      <c r="C17" s="1" t="s">
        <v>31</v>
      </c>
      <c r="D17" s="17"/>
      <c r="E17" s="16">
        <v>5590000</v>
      </c>
      <c r="F17" s="28">
        <v>5590000</v>
      </c>
      <c r="G17" s="22"/>
      <c r="H17" s="17"/>
      <c r="I17" s="5"/>
      <c r="J17" s="12"/>
    </row>
    <row r="18" spans="1:10">
      <c r="A18" s="22"/>
      <c r="C18" s="1" t="s">
        <v>35</v>
      </c>
      <c r="D18" s="17"/>
      <c r="E18" s="16">
        <v>779100</v>
      </c>
      <c r="F18" s="28">
        <v>779100</v>
      </c>
      <c r="G18" s="22"/>
      <c r="H18" s="17"/>
      <c r="I18" s="5"/>
      <c r="J18" s="12"/>
    </row>
    <row r="19" spans="1:10">
      <c r="A19" s="22"/>
      <c r="C19" s="1" t="s">
        <v>36</v>
      </c>
      <c r="D19" s="17"/>
      <c r="E19" s="16">
        <v>147566</v>
      </c>
      <c r="F19" s="28">
        <v>147566</v>
      </c>
      <c r="G19" s="22"/>
      <c r="H19" s="17"/>
      <c r="I19" s="5"/>
      <c r="J19" s="12"/>
    </row>
    <row r="20" spans="1:10">
      <c r="A20" s="22"/>
      <c r="C20" s="1" t="s">
        <v>32</v>
      </c>
      <c r="D20" s="17"/>
      <c r="E20" s="16">
        <v>806050</v>
      </c>
      <c r="F20" s="28">
        <v>806050</v>
      </c>
      <c r="G20" s="22"/>
      <c r="H20" s="17"/>
      <c r="I20" s="5"/>
      <c r="J20" s="12"/>
    </row>
    <row r="21" spans="1:10">
      <c r="A21" s="22"/>
      <c r="C21" s="1" t="s">
        <v>33</v>
      </c>
      <c r="D21" s="17"/>
      <c r="E21" s="16">
        <v>301808</v>
      </c>
      <c r="F21" s="28">
        <v>241608</v>
      </c>
      <c r="G21" s="22"/>
      <c r="H21" s="17"/>
      <c r="I21" s="5"/>
      <c r="J21" s="12"/>
    </row>
    <row r="22" spans="1:10">
      <c r="A22" s="22"/>
      <c r="C22" s="1" t="s">
        <v>144</v>
      </c>
      <c r="D22" s="17"/>
      <c r="E22" s="16">
        <v>398850</v>
      </c>
      <c r="F22" s="28">
        <v>398850</v>
      </c>
      <c r="G22" s="22"/>
      <c r="H22" s="17"/>
      <c r="I22" s="5"/>
      <c r="J22" s="12"/>
    </row>
    <row r="23" spans="1:10">
      <c r="A23" s="22"/>
      <c r="C23" s="1" t="s">
        <v>34</v>
      </c>
      <c r="D23" s="17"/>
      <c r="E23" s="16">
        <v>187290</v>
      </c>
      <c r="F23" s="28">
        <v>150290</v>
      </c>
      <c r="G23" s="22"/>
      <c r="H23" s="17"/>
      <c r="I23" s="5"/>
      <c r="J23" s="12"/>
    </row>
    <row r="24" spans="1:10">
      <c r="A24" s="22"/>
      <c r="C24" s="1" t="s">
        <v>145</v>
      </c>
      <c r="D24" s="17"/>
      <c r="E24" s="16">
        <v>292400</v>
      </c>
      <c r="F24" s="28">
        <v>292400</v>
      </c>
      <c r="G24" s="22"/>
      <c r="H24" s="17"/>
      <c r="I24" s="5"/>
      <c r="J24" s="12"/>
    </row>
    <row r="25" spans="1:10">
      <c r="A25" s="22"/>
      <c r="C25" s="1" t="s">
        <v>170</v>
      </c>
      <c r="D25" s="17"/>
      <c r="E25" s="16">
        <v>1091670</v>
      </c>
      <c r="F25" s="28">
        <v>1001470</v>
      </c>
      <c r="G25" s="22"/>
      <c r="H25" s="17"/>
      <c r="I25" s="5"/>
      <c r="J25" s="12"/>
    </row>
    <row r="26" spans="1:10">
      <c r="A26" s="22"/>
      <c r="C26" s="1" t="s">
        <v>121</v>
      </c>
      <c r="D26" s="17"/>
      <c r="E26" s="16">
        <v>110000</v>
      </c>
      <c r="F26" s="28">
        <v>110000</v>
      </c>
      <c r="G26" s="22"/>
      <c r="H26" s="17"/>
      <c r="I26" s="5"/>
      <c r="J26" s="12"/>
    </row>
    <row r="27" spans="1:10">
      <c r="A27" s="23"/>
      <c r="B27" s="24"/>
      <c r="C27" s="24"/>
      <c r="D27" s="25"/>
      <c r="E27" s="31">
        <f>SUM(E10:E26)</f>
        <v>16348196</v>
      </c>
      <c r="F27" s="31">
        <f>SUM(F10:F26)</f>
        <v>16138896</v>
      </c>
      <c r="G27" s="23"/>
      <c r="H27" s="25"/>
      <c r="I27" s="31">
        <f>SUM(I10:I26)</f>
        <v>16348196</v>
      </c>
      <c r="J27" s="31">
        <f>SUM(J10:J26)</f>
        <v>16138896</v>
      </c>
    </row>
    <row r="28" spans="1:10">
      <c r="E28" s="5"/>
      <c r="F28" s="5"/>
      <c r="I28" s="5"/>
      <c r="J28" s="5"/>
    </row>
    <row r="29" spans="1:10">
      <c r="A29" s="105"/>
      <c r="B29" s="106" t="s">
        <v>122</v>
      </c>
      <c r="C29" s="105"/>
      <c r="D29" s="105"/>
      <c r="I29" s="5"/>
      <c r="J29" s="5"/>
    </row>
    <row r="30" spans="1:10">
      <c r="A30" s="105"/>
      <c r="B30" s="105"/>
      <c r="C30" s="105" t="s">
        <v>123</v>
      </c>
      <c r="D30" s="105"/>
    </row>
    <row r="31" spans="1:10">
      <c r="A31" s="105"/>
      <c r="B31" s="105" t="s">
        <v>124</v>
      </c>
      <c r="C31" s="105"/>
      <c r="D31" s="105"/>
    </row>
    <row r="32" spans="1:10">
      <c r="A32" s="105"/>
      <c r="B32" s="105" t="s">
        <v>125</v>
      </c>
      <c r="C32" s="105"/>
      <c r="D32" s="105"/>
    </row>
    <row r="33" spans="1:4">
      <c r="A33" s="105"/>
      <c r="B33" s="105"/>
      <c r="C33" s="105" t="s">
        <v>126</v>
      </c>
      <c r="D33" s="105"/>
    </row>
  </sheetData>
  <mergeCells count="8">
    <mergeCell ref="E7:F8"/>
    <mergeCell ref="G7:J7"/>
    <mergeCell ref="I8:J8"/>
    <mergeCell ref="A7:D8"/>
    <mergeCell ref="A1:J1"/>
    <mergeCell ref="A2:J2"/>
    <mergeCell ref="A3:J3"/>
    <mergeCell ref="G8:H8"/>
  </mergeCells>
  <pageMargins left="0.95866141699999996" right="0.18" top="0.74803149606299202" bottom="0.74803149606299202" header="0.31496062992126" footer="0.31496062992126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7"/>
  <sheetViews>
    <sheetView zoomScale="110" zoomScaleNormal="110" workbookViewId="0">
      <selection activeCell="I29" sqref="I29"/>
    </sheetView>
  </sheetViews>
  <sheetFormatPr defaultColWidth="9" defaultRowHeight="21"/>
  <cols>
    <col min="1" max="1" width="6.33203125" style="1" customWidth="1"/>
    <col min="2" max="2" width="3.21875" style="1" customWidth="1"/>
    <col min="3" max="3" width="13.5546875" style="1" customWidth="1"/>
    <col min="4" max="4" width="8" style="1" customWidth="1"/>
    <col min="5" max="7" width="9" style="1"/>
    <col min="8" max="8" width="13.33203125" style="1" customWidth="1"/>
    <col min="9" max="9" width="15.33203125" style="1" bestFit="1" customWidth="1"/>
    <col min="10" max="10" width="2.33203125" style="1" customWidth="1"/>
    <col min="11" max="11" width="15.44140625" style="1" bestFit="1" customWidth="1"/>
    <col min="12" max="12" width="4" style="1" customWidth="1"/>
    <col min="13" max="16384" width="9" style="1"/>
  </cols>
  <sheetData>
    <row r="1" spans="1:11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5" spans="1:11">
      <c r="A5" s="4" t="s">
        <v>38</v>
      </c>
      <c r="I5" s="3">
        <v>2561</v>
      </c>
      <c r="J5" s="3"/>
      <c r="K5" s="3">
        <v>2560</v>
      </c>
    </row>
    <row r="6" spans="1:11">
      <c r="C6" s="1" t="s">
        <v>39</v>
      </c>
      <c r="I6" s="5">
        <v>0</v>
      </c>
      <c r="J6" s="5"/>
      <c r="K6" s="5">
        <v>0</v>
      </c>
    </row>
    <row r="7" spans="1:11">
      <c r="C7" s="1" t="s">
        <v>40</v>
      </c>
      <c r="D7" s="1" t="s">
        <v>41</v>
      </c>
      <c r="E7" s="1" t="s">
        <v>172</v>
      </c>
      <c r="I7" s="5">
        <v>349.88</v>
      </c>
      <c r="J7" s="5"/>
      <c r="K7" s="5">
        <v>348.39</v>
      </c>
    </row>
    <row r="8" spans="1:11">
      <c r="D8" s="1" t="s">
        <v>41</v>
      </c>
      <c r="E8" s="1" t="s">
        <v>173</v>
      </c>
      <c r="I8" s="5">
        <v>13938039.369999999</v>
      </c>
      <c r="J8" s="5"/>
      <c r="K8" s="5">
        <v>13826647.449999999</v>
      </c>
    </row>
    <row r="9" spans="1:11">
      <c r="D9" s="1" t="s">
        <v>42</v>
      </c>
      <c r="E9" s="64" t="s">
        <v>174</v>
      </c>
      <c r="I9" s="5">
        <v>0</v>
      </c>
      <c r="J9" s="5"/>
      <c r="K9" s="5">
        <v>0</v>
      </c>
    </row>
    <row r="10" spans="1:11">
      <c r="D10" s="1" t="s">
        <v>42</v>
      </c>
      <c r="E10" s="64" t="s">
        <v>175</v>
      </c>
      <c r="I10" s="5">
        <v>0</v>
      </c>
      <c r="J10" s="5"/>
      <c r="K10" s="5">
        <v>0</v>
      </c>
    </row>
    <row r="11" spans="1:11">
      <c r="D11" s="1" t="s">
        <v>42</v>
      </c>
      <c r="E11" s="1" t="s">
        <v>176</v>
      </c>
      <c r="I11" s="5">
        <v>2845409.89</v>
      </c>
      <c r="J11" s="5"/>
      <c r="K11" s="5">
        <v>1821072.21</v>
      </c>
    </row>
    <row r="12" spans="1:11">
      <c r="D12" s="1" t="s">
        <v>42</v>
      </c>
      <c r="E12" s="1" t="s">
        <v>177</v>
      </c>
      <c r="I12" s="5">
        <v>1421870.13</v>
      </c>
      <c r="J12" s="5"/>
      <c r="K12" s="5">
        <v>0</v>
      </c>
    </row>
    <row r="13" spans="1:11">
      <c r="D13" s="1" t="s">
        <v>43</v>
      </c>
      <c r="E13" s="64" t="s">
        <v>178</v>
      </c>
      <c r="I13" s="5">
        <v>0</v>
      </c>
      <c r="J13" s="5"/>
      <c r="K13" s="5">
        <v>0</v>
      </c>
    </row>
    <row r="14" spans="1:11">
      <c r="D14" s="1" t="s">
        <v>43</v>
      </c>
      <c r="E14" s="1" t="s">
        <v>179</v>
      </c>
      <c r="I14" s="5">
        <v>5271951.67</v>
      </c>
      <c r="J14" s="5"/>
      <c r="K14" s="5">
        <v>2474419.59</v>
      </c>
    </row>
    <row r="15" spans="1:11">
      <c r="C15" s="4" t="s">
        <v>44</v>
      </c>
      <c r="D15" s="1" t="s">
        <v>43</v>
      </c>
      <c r="E15" s="1" t="s">
        <v>180</v>
      </c>
      <c r="I15" s="5">
        <v>184694.79</v>
      </c>
      <c r="J15" s="5"/>
      <c r="K15" s="5">
        <v>24310.12</v>
      </c>
    </row>
    <row r="16" spans="1:11" ht="21.6" thickBot="1">
      <c r="I16" s="38">
        <f>SUM(I6:I15)</f>
        <v>23662315.729999997</v>
      </c>
      <c r="J16" s="101"/>
      <c r="K16" s="38">
        <f>SUM(K6:K15)</f>
        <v>18146797.760000002</v>
      </c>
    </row>
    <row r="17" spans="1:11" ht="21.6" thickTop="1">
      <c r="I17" s="5"/>
      <c r="J17" s="5"/>
      <c r="K17" s="5"/>
    </row>
    <row r="18" spans="1:11">
      <c r="I18" s="5"/>
      <c r="J18" s="5"/>
      <c r="K18" s="5"/>
    </row>
    <row r="19" spans="1:11">
      <c r="A19" s="4" t="s">
        <v>181</v>
      </c>
      <c r="I19" s="3">
        <v>2561</v>
      </c>
      <c r="J19" s="3"/>
      <c r="K19" s="3">
        <v>2560</v>
      </c>
    </row>
    <row r="20" spans="1:11">
      <c r="C20" s="1" t="s">
        <v>182</v>
      </c>
      <c r="I20" s="5">
        <v>0</v>
      </c>
      <c r="J20" s="5"/>
      <c r="K20" s="5">
        <v>7000</v>
      </c>
    </row>
    <row r="21" spans="1:11" ht="21.6" thickBot="1">
      <c r="C21" s="4" t="s">
        <v>44</v>
      </c>
      <c r="I21" s="38">
        <f>SUM(I20)</f>
        <v>0</v>
      </c>
      <c r="J21" s="101"/>
      <c r="K21" s="38">
        <f>SUM(K20)</f>
        <v>7000</v>
      </c>
    </row>
    <row r="22" spans="1:11" ht="21.6" thickTop="1">
      <c r="I22" s="5"/>
      <c r="J22" s="5"/>
      <c r="K22" s="5"/>
    </row>
    <row r="23" spans="1:11">
      <c r="I23" s="5"/>
      <c r="J23" s="5"/>
      <c r="K23" s="5"/>
    </row>
    <row r="24" spans="1:11">
      <c r="I24" s="5"/>
      <c r="J24" s="5"/>
      <c r="K24" s="5"/>
    </row>
    <row r="25" spans="1:11">
      <c r="I25" s="5"/>
      <c r="J25" s="5"/>
      <c r="K25" s="5"/>
    </row>
    <row r="26" spans="1:11">
      <c r="I26" s="5"/>
      <c r="J26" s="5"/>
      <c r="K26" s="5"/>
    </row>
    <row r="27" spans="1:11">
      <c r="I27" s="5"/>
      <c r="J27" s="5"/>
      <c r="K27" s="5"/>
    </row>
    <row r="28" spans="1:11">
      <c r="I28" s="5"/>
      <c r="J28" s="5"/>
      <c r="K28" s="5"/>
    </row>
    <row r="29" spans="1:11">
      <c r="I29" s="5"/>
      <c r="J29" s="5"/>
      <c r="K29" s="5"/>
    </row>
    <row r="30" spans="1:11">
      <c r="I30" s="5"/>
      <c r="J30" s="5"/>
      <c r="K30" s="5"/>
    </row>
    <row r="31" spans="1:11">
      <c r="I31" s="5"/>
      <c r="J31" s="5"/>
      <c r="K31" s="5"/>
    </row>
    <row r="32" spans="1:11">
      <c r="I32" s="5"/>
      <c r="J32" s="5"/>
      <c r="K32" s="5"/>
    </row>
    <row r="33" spans="9:11">
      <c r="I33" s="5"/>
      <c r="J33" s="5"/>
      <c r="K33" s="5"/>
    </row>
    <row r="34" spans="9:11">
      <c r="I34" s="5"/>
      <c r="J34" s="5"/>
      <c r="K34" s="5"/>
    </row>
    <row r="35" spans="9:11">
      <c r="I35" s="5"/>
      <c r="J35" s="5"/>
      <c r="K35" s="5"/>
    </row>
    <row r="36" spans="9:11">
      <c r="I36" s="5"/>
      <c r="J36" s="5"/>
      <c r="K36" s="5"/>
    </row>
    <row r="37" spans="9:11">
      <c r="I37" s="5"/>
      <c r="J37" s="5"/>
      <c r="K37" s="5"/>
    </row>
    <row r="38" spans="9:11">
      <c r="I38" s="5"/>
      <c r="J38" s="5"/>
      <c r="K38" s="5"/>
    </row>
    <row r="39" spans="9:11">
      <c r="I39" s="5"/>
      <c r="J39" s="5"/>
      <c r="K39" s="5"/>
    </row>
    <row r="40" spans="9:11">
      <c r="I40" s="5"/>
      <c r="J40" s="5"/>
      <c r="K40" s="5"/>
    </row>
    <row r="41" spans="9:11">
      <c r="I41" s="5"/>
      <c r="J41" s="5"/>
      <c r="K41" s="5"/>
    </row>
    <row r="42" spans="9:11">
      <c r="I42" s="5"/>
      <c r="J42" s="5"/>
      <c r="K42" s="5"/>
    </row>
    <row r="43" spans="9:11">
      <c r="I43" s="5"/>
      <c r="J43" s="5"/>
      <c r="K43" s="5"/>
    </row>
    <row r="44" spans="9:11">
      <c r="I44" s="5"/>
      <c r="J44" s="5"/>
      <c r="K44" s="5"/>
    </row>
    <row r="45" spans="9:11">
      <c r="I45" s="5"/>
      <c r="J45" s="5"/>
      <c r="K45" s="5"/>
    </row>
    <row r="46" spans="9:11">
      <c r="I46" s="5"/>
      <c r="J46" s="5"/>
      <c r="K46" s="5"/>
    </row>
    <row r="47" spans="9:11">
      <c r="I47" s="5"/>
      <c r="J47" s="5"/>
      <c r="K47" s="5"/>
    </row>
    <row r="48" spans="9:11">
      <c r="I48" s="5"/>
      <c r="J48" s="5"/>
      <c r="K48" s="5"/>
    </row>
    <row r="49" spans="9:11">
      <c r="I49" s="5"/>
      <c r="J49" s="5"/>
      <c r="K49" s="5"/>
    </row>
    <row r="50" spans="9:11">
      <c r="I50" s="5"/>
      <c r="J50" s="5"/>
      <c r="K50" s="5"/>
    </row>
    <row r="51" spans="9:11">
      <c r="I51" s="5"/>
      <c r="J51" s="5"/>
      <c r="K51" s="5"/>
    </row>
    <row r="52" spans="9:11">
      <c r="I52" s="5"/>
      <c r="J52" s="5"/>
      <c r="K52" s="5"/>
    </row>
    <row r="53" spans="9:11">
      <c r="I53" s="5"/>
      <c r="J53" s="5"/>
      <c r="K53" s="5"/>
    </row>
    <row r="54" spans="9:11">
      <c r="I54" s="5"/>
      <c r="J54" s="5"/>
      <c r="K54" s="5"/>
    </row>
    <row r="55" spans="9:11">
      <c r="I55" s="5"/>
      <c r="J55" s="5"/>
      <c r="K55" s="5"/>
    </row>
    <row r="56" spans="9:11">
      <c r="I56" s="5"/>
      <c r="J56" s="5"/>
      <c r="K56" s="5"/>
    </row>
    <row r="57" spans="9:11">
      <c r="I57" s="5"/>
      <c r="J57" s="5"/>
      <c r="K57" s="5"/>
    </row>
    <row r="58" spans="9:11">
      <c r="I58" s="5"/>
      <c r="J58" s="5"/>
      <c r="K58" s="5"/>
    </row>
    <row r="59" spans="9:11">
      <c r="I59" s="5"/>
      <c r="J59" s="5"/>
      <c r="K59" s="5"/>
    </row>
    <row r="60" spans="9:11">
      <c r="I60" s="5"/>
      <c r="J60" s="5"/>
      <c r="K60" s="5"/>
    </row>
    <row r="61" spans="9:11">
      <c r="I61" s="5"/>
      <c r="J61" s="5"/>
      <c r="K61" s="5"/>
    </row>
    <row r="62" spans="9:11">
      <c r="I62" s="5"/>
      <c r="J62" s="5"/>
      <c r="K62" s="5"/>
    </row>
    <row r="63" spans="9:11">
      <c r="I63" s="5"/>
      <c r="J63" s="5"/>
      <c r="K63" s="5"/>
    </row>
    <row r="64" spans="9:11">
      <c r="I64" s="5"/>
      <c r="J64" s="5"/>
      <c r="K64" s="5"/>
    </row>
    <row r="65" spans="9:11">
      <c r="I65" s="5"/>
      <c r="J65" s="5"/>
      <c r="K65" s="5"/>
    </row>
    <row r="66" spans="9:11">
      <c r="I66" s="5"/>
      <c r="J66" s="5"/>
      <c r="K66" s="5"/>
    </row>
    <row r="67" spans="9:11">
      <c r="I67" s="5"/>
      <c r="J67" s="5"/>
      <c r="K67" s="5"/>
    </row>
  </sheetData>
  <mergeCells count="3">
    <mergeCell ref="A1:K1"/>
    <mergeCell ref="A2:K2"/>
    <mergeCell ref="A3:K3"/>
  </mergeCells>
  <pageMargins left="0.95866141699999996" right="0.27559055118110198" top="0.74803149606299202" bottom="0.74803149606299202" header="0.31496062992126" footer="0.31496062992126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DF990-4C60-47B9-B33F-CEBA9F511ECD}">
  <dimension ref="A1:K92"/>
  <sheetViews>
    <sheetView topLeftCell="A4" workbookViewId="0">
      <selection activeCell="D23" sqref="D23"/>
    </sheetView>
  </sheetViews>
  <sheetFormatPr defaultColWidth="9" defaultRowHeight="21"/>
  <cols>
    <col min="1" max="1" width="4.5546875" style="1" customWidth="1"/>
    <col min="2" max="2" width="1.88671875" style="1" customWidth="1"/>
    <col min="3" max="3" width="4.21875" style="1" customWidth="1"/>
    <col min="4" max="4" width="21.77734375" style="1" customWidth="1"/>
    <col min="5" max="5" width="10.109375" style="1" customWidth="1"/>
    <col min="6" max="6" width="9.6640625" style="2" customWidth="1"/>
    <col min="7" max="7" width="14.33203125" style="1" customWidth="1"/>
    <col min="8" max="8" width="10.109375" style="1" customWidth="1"/>
    <col min="9" max="9" width="5.33203125" style="2" customWidth="1"/>
    <col min="10" max="10" width="4.44140625" style="2" customWidth="1"/>
    <col min="11" max="11" width="15.33203125" style="1" customWidth="1"/>
    <col min="12" max="16384" width="9" style="1"/>
  </cols>
  <sheetData>
    <row r="1" spans="1:11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5" spans="1:11">
      <c r="A5" s="4" t="s">
        <v>183</v>
      </c>
    </row>
    <row r="6" spans="1:11" ht="12.75" customHeight="1"/>
    <row r="7" spans="1:11" s="8" customFormat="1">
      <c r="B7" s="192" t="s">
        <v>134</v>
      </c>
      <c r="C7" s="193"/>
      <c r="D7" s="194"/>
      <c r="E7" s="189">
        <v>2561</v>
      </c>
      <c r="F7" s="201"/>
      <c r="G7" s="190"/>
      <c r="H7" s="189">
        <v>2560</v>
      </c>
      <c r="I7" s="201"/>
      <c r="J7" s="201"/>
      <c r="K7" s="190"/>
    </row>
    <row r="8" spans="1:11" s="8" customFormat="1">
      <c r="B8" s="195"/>
      <c r="C8" s="196"/>
      <c r="D8" s="197"/>
      <c r="E8" s="91" t="s">
        <v>135</v>
      </c>
      <c r="F8" s="8" t="s">
        <v>136</v>
      </c>
      <c r="G8" s="91" t="s">
        <v>136</v>
      </c>
      <c r="H8" s="8" t="s">
        <v>135</v>
      </c>
      <c r="I8" s="192" t="s">
        <v>136</v>
      </c>
      <c r="J8" s="194"/>
      <c r="K8" s="92" t="s">
        <v>136</v>
      </c>
    </row>
    <row r="9" spans="1:11" s="8" customFormat="1">
      <c r="B9" s="198"/>
      <c r="C9" s="199"/>
      <c r="D9" s="200"/>
      <c r="E9" s="93"/>
      <c r="F9" s="94" t="s">
        <v>137</v>
      </c>
      <c r="G9" s="93" t="s">
        <v>138</v>
      </c>
      <c r="H9" s="94"/>
      <c r="I9" s="198" t="s">
        <v>137</v>
      </c>
      <c r="J9" s="200"/>
      <c r="K9" s="93" t="s">
        <v>138</v>
      </c>
    </row>
    <row r="10" spans="1:11">
      <c r="B10" s="22"/>
      <c r="C10" s="4" t="s">
        <v>139</v>
      </c>
      <c r="D10" s="107"/>
      <c r="E10" s="95"/>
      <c r="F10" s="99">
        <v>0</v>
      </c>
      <c r="G10" s="11">
        <v>0</v>
      </c>
      <c r="H10" s="95">
        <v>2560</v>
      </c>
      <c r="I10" s="220">
        <v>6</v>
      </c>
      <c r="J10" s="221"/>
      <c r="K10" s="11">
        <v>12010</v>
      </c>
    </row>
    <row r="11" spans="1:11">
      <c r="B11" s="23"/>
      <c r="C11" s="24"/>
      <c r="D11" s="25"/>
      <c r="E11" s="95"/>
      <c r="F11" s="97">
        <v>0</v>
      </c>
      <c r="G11" s="13">
        <v>0</v>
      </c>
      <c r="H11" s="96"/>
      <c r="I11" s="202">
        <v>0</v>
      </c>
      <c r="J11" s="203"/>
      <c r="K11" s="13">
        <v>0</v>
      </c>
    </row>
    <row r="12" spans="1:11" s="4" customFormat="1">
      <c r="B12" s="191" t="s">
        <v>44</v>
      </c>
      <c r="C12" s="191"/>
      <c r="D12" s="191"/>
      <c r="E12" s="191"/>
      <c r="F12" s="31">
        <f>SUM(F10:F11)</f>
        <v>0</v>
      </c>
      <c r="G12" s="114">
        <f>SUM(G10:G11)</f>
        <v>0</v>
      </c>
      <c r="H12" s="98"/>
      <c r="I12" s="204">
        <f>SUM(I10:I11)</f>
        <v>6</v>
      </c>
      <c r="J12" s="205"/>
      <c r="K12" s="31">
        <f>SUM(K10:K11)</f>
        <v>12010</v>
      </c>
    </row>
    <row r="13" spans="1:11">
      <c r="B13" s="22"/>
      <c r="C13" s="4" t="s">
        <v>140</v>
      </c>
      <c r="D13" s="107"/>
      <c r="E13" s="95"/>
      <c r="F13" s="99">
        <v>0</v>
      </c>
      <c r="G13" s="11">
        <v>0</v>
      </c>
      <c r="H13" s="95"/>
      <c r="I13" s="206">
        <v>0</v>
      </c>
      <c r="J13" s="207"/>
      <c r="K13" s="12">
        <v>0</v>
      </c>
    </row>
    <row r="14" spans="1:11">
      <c r="B14" s="23"/>
      <c r="C14" s="24"/>
      <c r="D14" s="25"/>
      <c r="E14" s="95"/>
      <c r="F14" s="97">
        <v>0</v>
      </c>
      <c r="G14" s="13">
        <v>0</v>
      </c>
      <c r="H14" s="95"/>
      <c r="I14" s="202">
        <v>0</v>
      </c>
      <c r="J14" s="203"/>
      <c r="K14" s="13">
        <v>0</v>
      </c>
    </row>
    <row r="15" spans="1:11" s="4" customFormat="1">
      <c r="B15" s="191" t="s">
        <v>44</v>
      </c>
      <c r="C15" s="191"/>
      <c r="D15" s="191"/>
      <c r="E15" s="191"/>
      <c r="F15" s="31">
        <f>SUM(F13:F14)</f>
        <v>0</v>
      </c>
      <c r="G15" s="31">
        <f>SUM(G13:G14)</f>
        <v>0</v>
      </c>
      <c r="H15" s="31"/>
      <c r="I15" s="208">
        <v>0</v>
      </c>
      <c r="J15" s="209"/>
      <c r="K15" s="31">
        <f>SUM(K13:K14)</f>
        <v>0</v>
      </c>
    </row>
    <row r="16" spans="1:11">
      <c r="B16" s="22"/>
      <c r="C16" s="4" t="s">
        <v>141</v>
      </c>
      <c r="D16" s="17"/>
      <c r="E16" s="95"/>
      <c r="F16" s="99">
        <v>0</v>
      </c>
      <c r="G16" s="11">
        <v>0</v>
      </c>
      <c r="H16" s="95"/>
      <c r="I16" s="206">
        <v>0</v>
      </c>
      <c r="J16" s="207"/>
      <c r="K16" s="12">
        <v>0</v>
      </c>
    </row>
    <row r="17" spans="2:11">
      <c r="B17" s="23"/>
      <c r="C17" s="24"/>
      <c r="D17" s="25"/>
      <c r="E17" s="95"/>
      <c r="F17" s="97">
        <v>0</v>
      </c>
      <c r="G17" s="13">
        <v>0</v>
      </c>
      <c r="H17" s="95"/>
      <c r="I17" s="202">
        <v>0</v>
      </c>
      <c r="J17" s="203"/>
      <c r="K17" s="13">
        <v>0</v>
      </c>
    </row>
    <row r="18" spans="2:11" s="4" customFormat="1">
      <c r="B18" s="191" t="s">
        <v>44</v>
      </c>
      <c r="C18" s="191"/>
      <c r="D18" s="191"/>
      <c r="E18" s="191"/>
      <c r="F18" s="31">
        <f>SUM(F16:F17)</f>
        <v>0</v>
      </c>
      <c r="G18" s="31">
        <f>SUM(G16:G17)</f>
        <v>0</v>
      </c>
      <c r="H18" s="31"/>
      <c r="I18" s="208">
        <f>SUM(I16:I17)</f>
        <v>0</v>
      </c>
      <c r="J18" s="209"/>
      <c r="K18" s="31">
        <f>SUM(K16:K17)</f>
        <v>0</v>
      </c>
    </row>
    <row r="19" spans="2:11" s="4" customFormat="1">
      <c r="B19" s="191" t="s">
        <v>45</v>
      </c>
      <c r="C19" s="191"/>
      <c r="D19" s="191"/>
      <c r="E19" s="191"/>
      <c r="F19" s="31">
        <f>F12+F15+F18</f>
        <v>0</v>
      </c>
      <c r="G19" s="100">
        <f>G12+G15+G18</f>
        <v>0</v>
      </c>
      <c r="H19" s="100"/>
      <c r="I19" s="204">
        <f>I12+I15+I18</f>
        <v>6</v>
      </c>
      <c r="J19" s="205"/>
      <c r="K19" s="100">
        <f>K12+K15+K18</f>
        <v>12010</v>
      </c>
    </row>
    <row r="20" spans="2:11">
      <c r="G20" s="5"/>
      <c r="K20" s="5"/>
    </row>
    <row r="21" spans="2:11">
      <c r="G21" s="5"/>
      <c r="H21" s="185"/>
      <c r="I21" s="185"/>
      <c r="K21" s="5"/>
    </row>
    <row r="22" spans="2:11">
      <c r="G22" s="5"/>
      <c r="H22" s="185"/>
      <c r="I22" s="185"/>
      <c r="K22" s="5"/>
    </row>
    <row r="23" spans="2:11">
      <c r="G23" s="5"/>
      <c r="H23" s="184"/>
      <c r="I23" s="184"/>
      <c r="J23" s="81"/>
      <c r="K23" s="5"/>
    </row>
    <row r="24" spans="2:11">
      <c r="G24" s="5"/>
      <c r="H24" s="185"/>
      <c r="I24" s="185"/>
      <c r="K24" s="5"/>
    </row>
    <row r="25" spans="2:11">
      <c r="G25" s="5"/>
      <c r="H25" s="185"/>
      <c r="I25" s="185"/>
      <c r="K25" s="5"/>
    </row>
    <row r="26" spans="2:11">
      <c r="G26" s="5"/>
      <c r="H26" s="185"/>
      <c r="I26" s="185"/>
      <c r="K26" s="5"/>
    </row>
    <row r="27" spans="2:11">
      <c r="G27" s="5"/>
      <c r="H27" s="185"/>
      <c r="I27" s="185"/>
      <c r="K27" s="5"/>
    </row>
    <row r="28" spans="2:11">
      <c r="G28" s="5"/>
      <c r="H28" s="185"/>
      <c r="I28" s="185"/>
      <c r="K28" s="5"/>
    </row>
    <row r="29" spans="2:11">
      <c r="G29" s="5"/>
      <c r="H29" s="185"/>
      <c r="I29" s="185"/>
      <c r="K29" s="5"/>
    </row>
    <row r="30" spans="2:11">
      <c r="G30" s="5"/>
      <c r="H30" s="185"/>
      <c r="I30" s="185"/>
      <c r="K30" s="5"/>
    </row>
    <row r="31" spans="2:11">
      <c r="G31" s="5"/>
      <c r="H31" s="185"/>
      <c r="I31" s="185"/>
      <c r="K31" s="5"/>
    </row>
    <row r="32" spans="2:11">
      <c r="G32" s="5"/>
      <c r="H32" s="185"/>
      <c r="I32" s="185"/>
      <c r="K32" s="5"/>
    </row>
    <row r="33" spans="7:11">
      <c r="G33" s="5"/>
      <c r="H33" s="185"/>
      <c r="I33" s="185"/>
      <c r="K33" s="5"/>
    </row>
    <row r="34" spans="7:11">
      <c r="G34" s="5"/>
      <c r="H34" s="185"/>
      <c r="I34" s="185"/>
      <c r="K34" s="5"/>
    </row>
    <row r="35" spans="7:11">
      <c r="G35" s="5"/>
      <c r="K35" s="5"/>
    </row>
    <row r="36" spans="7:11">
      <c r="G36" s="5"/>
      <c r="K36" s="5"/>
    </row>
    <row r="37" spans="7:11">
      <c r="G37" s="5"/>
      <c r="K37" s="5"/>
    </row>
    <row r="38" spans="7:11">
      <c r="G38" s="5"/>
      <c r="K38" s="5"/>
    </row>
    <row r="39" spans="7:11">
      <c r="G39" s="5"/>
      <c r="K39" s="5"/>
    </row>
    <row r="40" spans="7:11">
      <c r="G40" s="5"/>
      <c r="K40" s="5"/>
    </row>
    <row r="41" spans="7:11">
      <c r="G41" s="5"/>
      <c r="K41" s="5"/>
    </row>
    <row r="42" spans="7:11">
      <c r="G42" s="5"/>
      <c r="K42" s="5"/>
    </row>
    <row r="43" spans="7:11">
      <c r="G43" s="5"/>
      <c r="K43" s="5"/>
    </row>
    <row r="44" spans="7:11">
      <c r="G44" s="5"/>
      <c r="K44" s="5"/>
    </row>
    <row r="45" spans="7:11">
      <c r="G45" s="5"/>
      <c r="K45" s="5"/>
    </row>
    <row r="46" spans="7:11">
      <c r="G46" s="5"/>
      <c r="K46" s="5"/>
    </row>
    <row r="47" spans="7:11">
      <c r="G47" s="5"/>
      <c r="K47" s="5"/>
    </row>
    <row r="48" spans="7:11">
      <c r="G48" s="5"/>
      <c r="K48" s="5"/>
    </row>
    <row r="49" spans="7:11">
      <c r="G49" s="5"/>
      <c r="K49" s="5"/>
    </row>
    <row r="50" spans="7:11">
      <c r="G50" s="5"/>
      <c r="K50" s="5"/>
    </row>
    <row r="51" spans="7:11">
      <c r="G51" s="5"/>
      <c r="K51" s="5"/>
    </row>
    <row r="52" spans="7:11">
      <c r="G52" s="5"/>
      <c r="K52" s="5"/>
    </row>
    <row r="53" spans="7:11">
      <c r="G53" s="5"/>
      <c r="K53" s="5"/>
    </row>
    <row r="54" spans="7:11">
      <c r="G54" s="5"/>
      <c r="K54" s="5"/>
    </row>
    <row r="55" spans="7:11">
      <c r="G55" s="5"/>
      <c r="K55" s="5"/>
    </row>
    <row r="56" spans="7:11">
      <c r="G56" s="5"/>
      <c r="K56" s="5"/>
    </row>
    <row r="57" spans="7:11">
      <c r="G57" s="5"/>
      <c r="K57" s="5"/>
    </row>
    <row r="58" spans="7:11">
      <c r="G58" s="5"/>
      <c r="K58" s="5"/>
    </row>
    <row r="59" spans="7:11">
      <c r="G59" s="5"/>
      <c r="K59" s="5"/>
    </row>
    <row r="60" spans="7:11">
      <c r="G60" s="5"/>
      <c r="K60" s="5"/>
    </row>
    <row r="61" spans="7:11">
      <c r="G61" s="5"/>
    </row>
    <row r="62" spans="7:11">
      <c r="G62" s="5"/>
    </row>
    <row r="63" spans="7:11">
      <c r="G63" s="5"/>
    </row>
    <row r="64" spans="7:11">
      <c r="G64" s="5"/>
    </row>
    <row r="65" spans="7:7">
      <c r="G65" s="5"/>
    </row>
    <row r="66" spans="7:7">
      <c r="G66" s="5"/>
    </row>
    <row r="67" spans="7:7">
      <c r="G67" s="5"/>
    </row>
    <row r="68" spans="7:7">
      <c r="G68" s="5"/>
    </row>
    <row r="69" spans="7:7">
      <c r="G69" s="5"/>
    </row>
    <row r="70" spans="7:7">
      <c r="G70" s="5"/>
    </row>
    <row r="71" spans="7:7">
      <c r="G71" s="5"/>
    </row>
    <row r="72" spans="7:7">
      <c r="G72" s="5"/>
    </row>
    <row r="73" spans="7:7">
      <c r="G73" s="5"/>
    </row>
    <row r="74" spans="7:7">
      <c r="G74" s="5"/>
    </row>
    <row r="75" spans="7:7">
      <c r="G75" s="5"/>
    </row>
    <row r="76" spans="7:7">
      <c r="G76" s="5"/>
    </row>
    <row r="77" spans="7:7">
      <c r="G77" s="5"/>
    </row>
    <row r="78" spans="7:7">
      <c r="G78" s="5"/>
    </row>
    <row r="79" spans="7:7">
      <c r="G79" s="5"/>
    </row>
    <row r="80" spans="7:7">
      <c r="G80" s="5"/>
    </row>
    <row r="81" spans="7:7">
      <c r="G81" s="5"/>
    </row>
    <row r="82" spans="7:7">
      <c r="G82" s="5"/>
    </row>
    <row r="83" spans="7:7">
      <c r="G83" s="5"/>
    </row>
    <row r="84" spans="7:7">
      <c r="G84" s="5"/>
    </row>
    <row r="85" spans="7:7">
      <c r="G85" s="5"/>
    </row>
    <row r="86" spans="7:7">
      <c r="G86" s="5"/>
    </row>
    <row r="87" spans="7:7">
      <c r="G87" s="5"/>
    </row>
    <row r="88" spans="7:7">
      <c r="G88" s="5"/>
    </row>
    <row r="89" spans="7:7">
      <c r="G89" s="5"/>
    </row>
    <row r="90" spans="7:7">
      <c r="G90" s="5"/>
    </row>
    <row r="91" spans="7:7">
      <c r="G91" s="5"/>
    </row>
    <row r="92" spans="7:7">
      <c r="G92" s="5"/>
    </row>
  </sheetData>
  <mergeCells count="36">
    <mergeCell ref="H30:I30"/>
    <mergeCell ref="H31:I31"/>
    <mergeCell ref="H32:I32"/>
    <mergeCell ref="H33:I33"/>
    <mergeCell ref="H34:I34"/>
    <mergeCell ref="H25:I25"/>
    <mergeCell ref="H26:I26"/>
    <mergeCell ref="H27:I27"/>
    <mergeCell ref="H28:I28"/>
    <mergeCell ref="H29:I29"/>
    <mergeCell ref="H23:I23"/>
    <mergeCell ref="H24:I24"/>
    <mergeCell ref="I19:J19"/>
    <mergeCell ref="H21:I21"/>
    <mergeCell ref="H22:I22"/>
    <mergeCell ref="I14:J14"/>
    <mergeCell ref="I15:J15"/>
    <mergeCell ref="I16:J16"/>
    <mergeCell ref="I17:J17"/>
    <mergeCell ref="I18:J18"/>
    <mergeCell ref="B12:E12"/>
    <mergeCell ref="B15:E15"/>
    <mergeCell ref="B18:E18"/>
    <mergeCell ref="B19:E19"/>
    <mergeCell ref="A1:K1"/>
    <mergeCell ref="A2:K2"/>
    <mergeCell ref="A3:K3"/>
    <mergeCell ref="B7:D9"/>
    <mergeCell ref="E7:G7"/>
    <mergeCell ref="H7:K7"/>
    <mergeCell ref="I8:J8"/>
    <mergeCell ref="I9:J9"/>
    <mergeCell ref="I10:J10"/>
    <mergeCell ref="I11:J11"/>
    <mergeCell ref="I12:J12"/>
    <mergeCell ref="I13:J13"/>
  </mergeCells>
  <pageMargins left="0.95" right="0.23" top="0.75" bottom="0.75" header="0.3" footer="0.3"/>
  <pageSetup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zoomScale="110" zoomScaleNormal="110" workbookViewId="0">
      <selection activeCell="H35" sqref="H35"/>
    </sheetView>
  </sheetViews>
  <sheetFormatPr defaultColWidth="9" defaultRowHeight="21"/>
  <cols>
    <col min="1" max="1" width="1.88671875" style="1" customWidth="1"/>
    <col min="2" max="2" width="12.88671875" style="1" customWidth="1"/>
    <col min="3" max="3" width="13.109375" style="1" customWidth="1"/>
    <col min="4" max="4" width="1.88671875" style="1" customWidth="1"/>
    <col min="5" max="5" width="43.109375" style="1" customWidth="1"/>
    <col min="6" max="6" width="14.109375" style="5" bestFit="1" customWidth="1"/>
    <col min="7" max="7" width="4.44140625" style="1" customWidth="1"/>
    <col min="8" max="16384" width="9" style="1"/>
  </cols>
  <sheetData>
    <row r="1" spans="1:7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4"/>
    </row>
    <row r="2" spans="1:7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4"/>
    </row>
    <row r="3" spans="1:7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4"/>
    </row>
    <row r="5" spans="1:7">
      <c r="A5" s="36" t="s">
        <v>143</v>
      </c>
    </row>
    <row r="6" spans="1:7">
      <c r="A6" s="36" t="s">
        <v>9</v>
      </c>
    </row>
    <row r="7" spans="1:7" ht="12.75" customHeight="1"/>
    <row r="8" spans="1:7" s="4" customFormat="1">
      <c r="A8" s="191" t="s">
        <v>46</v>
      </c>
      <c r="B8" s="191"/>
      <c r="C8" s="191"/>
      <c r="D8" s="191" t="s">
        <v>47</v>
      </c>
      <c r="E8" s="191"/>
      <c r="F8" s="37" t="s">
        <v>27</v>
      </c>
    </row>
    <row r="9" spans="1:7">
      <c r="A9" s="39"/>
      <c r="B9" s="56" t="s">
        <v>191</v>
      </c>
      <c r="C9" s="34" t="s">
        <v>200</v>
      </c>
      <c r="D9" s="39"/>
      <c r="E9" s="110" t="s">
        <v>184</v>
      </c>
      <c r="F9" s="11">
        <v>80000</v>
      </c>
    </row>
    <row r="10" spans="1:7">
      <c r="A10" s="40"/>
      <c r="B10" s="10" t="s">
        <v>192</v>
      </c>
      <c r="C10" s="44" t="s">
        <v>201</v>
      </c>
      <c r="D10" s="40"/>
      <c r="E10" s="111" t="s">
        <v>185</v>
      </c>
      <c r="F10" s="43">
        <v>80000</v>
      </c>
    </row>
    <row r="11" spans="1:7">
      <c r="A11" s="40"/>
      <c r="B11" s="10" t="s">
        <v>193</v>
      </c>
      <c r="C11" s="44" t="s">
        <v>202</v>
      </c>
      <c r="D11" s="40"/>
      <c r="E11" s="111" t="s">
        <v>185</v>
      </c>
      <c r="F11" s="43">
        <v>80000</v>
      </c>
    </row>
    <row r="12" spans="1:7">
      <c r="A12" s="40"/>
      <c r="B12" s="10" t="s">
        <v>194</v>
      </c>
      <c r="C12" s="44" t="s">
        <v>203</v>
      </c>
      <c r="D12" s="40"/>
      <c r="E12" s="111" t="s">
        <v>186</v>
      </c>
      <c r="F12" s="43">
        <v>80000</v>
      </c>
    </row>
    <row r="13" spans="1:7">
      <c r="A13" s="40"/>
      <c r="B13" s="10" t="s">
        <v>195</v>
      </c>
      <c r="C13" s="44" t="s">
        <v>204</v>
      </c>
      <c r="D13" s="40"/>
      <c r="E13" s="111" t="s">
        <v>186</v>
      </c>
      <c r="F13" s="43">
        <v>80000</v>
      </c>
    </row>
    <row r="14" spans="1:7">
      <c r="A14" s="40"/>
      <c r="B14" s="10" t="s">
        <v>196</v>
      </c>
      <c r="C14" s="44" t="s">
        <v>205</v>
      </c>
      <c r="D14" s="40"/>
      <c r="E14" s="111" t="s">
        <v>187</v>
      </c>
      <c r="F14" s="43">
        <v>80000</v>
      </c>
    </row>
    <row r="15" spans="1:7">
      <c r="A15" s="40"/>
      <c r="B15" s="10" t="s">
        <v>197</v>
      </c>
      <c r="C15" s="44" t="s">
        <v>206</v>
      </c>
      <c r="D15" s="40"/>
      <c r="E15" s="111" t="s">
        <v>188</v>
      </c>
      <c r="F15" s="43">
        <v>54400</v>
      </c>
    </row>
    <row r="16" spans="1:7">
      <c r="A16" s="40"/>
      <c r="B16" s="10" t="s">
        <v>198</v>
      </c>
      <c r="C16" s="44" t="s">
        <v>200</v>
      </c>
      <c r="D16" s="40"/>
      <c r="E16" s="111" t="s">
        <v>189</v>
      </c>
      <c r="F16" s="43">
        <v>25600</v>
      </c>
    </row>
    <row r="17" spans="1:6">
      <c r="A17" s="41"/>
      <c r="B17" s="42" t="s">
        <v>199</v>
      </c>
      <c r="C17" s="45" t="s">
        <v>207</v>
      </c>
      <c r="D17" s="41"/>
      <c r="E17" s="112" t="s">
        <v>190</v>
      </c>
      <c r="F17" s="43">
        <v>80000</v>
      </c>
    </row>
    <row r="18" spans="1:6" s="4" customFormat="1">
      <c r="A18" s="210" t="s">
        <v>44</v>
      </c>
      <c r="B18" s="210"/>
      <c r="C18" s="210"/>
      <c r="D18" s="210"/>
      <c r="E18" s="210"/>
      <c r="F18" s="31">
        <f>SUM(F9:F17)</f>
        <v>640000</v>
      </c>
    </row>
    <row r="21" spans="1:6">
      <c r="A21" s="36" t="s">
        <v>10</v>
      </c>
    </row>
    <row r="22" spans="1:6" ht="9.6" customHeight="1"/>
    <row r="23" spans="1:6">
      <c r="A23" s="191" t="s">
        <v>46</v>
      </c>
      <c r="B23" s="191"/>
      <c r="C23" s="191"/>
      <c r="D23" s="191" t="s">
        <v>47</v>
      </c>
      <c r="E23" s="191"/>
      <c r="F23" s="37" t="s">
        <v>27</v>
      </c>
    </row>
    <row r="24" spans="1:6">
      <c r="A24" s="39"/>
      <c r="B24" s="56" t="s">
        <v>191</v>
      </c>
      <c r="C24" s="34" t="s">
        <v>200</v>
      </c>
      <c r="D24" s="39"/>
      <c r="E24" s="110" t="s">
        <v>184</v>
      </c>
      <c r="F24" s="11">
        <v>100000</v>
      </c>
    </row>
    <row r="25" spans="1:6">
      <c r="A25" s="40"/>
      <c r="B25" s="10" t="s">
        <v>192</v>
      </c>
      <c r="C25" s="44" t="s">
        <v>201</v>
      </c>
      <c r="D25" s="40"/>
      <c r="E25" s="111" t="s">
        <v>185</v>
      </c>
      <c r="F25" s="43">
        <v>100000</v>
      </c>
    </row>
    <row r="26" spans="1:6">
      <c r="A26" s="40"/>
      <c r="B26" s="10" t="s">
        <v>193</v>
      </c>
      <c r="C26" s="44" t="s">
        <v>202</v>
      </c>
      <c r="D26" s="40"/>
      <c r="E26" s="111" t="s">
        <v>185</v>
      </c>
      <c r="F26" s="43">
        <v>100000</v>
      </c>
    </row>
    <row r="27" spans="1:6">
      <c r="A27" s="40"/>
      <c r="B27" s="10" t="s">
        <v>194</v>
      </c>
      <c r="C27" s="44" t="s">
        <v>203</v>
      </c>
      <c r="D27" s="40"/>
      <c r="E27" s="111" t="s">
        <v>186</v>
      </c>
      <c r="F27" s="43">
        <v>100000</v>
      </c>
    </row>
    <row r="28" spans="1:6">
      <c r="A28" s="40"/>
      <c r="B28" s="10" t="s">
        <v>195</v>
      </c>
      <c r="C28" s="44" t="s">
        <v>204</v>
      </c>
      <c r="D28" s="40"/>
      <c r="E28" s="111" t="s">
        <v>186</v>
      </c>
      <c r="F28" s="43">
        <v>100000</v>
      </c>
    </row>
    <row r="29" spans="1:6">
      <c r="A29" s="40"/>
      <c r="B29" s="10" t="s">
        <v>196</v>
      </c>
      <c r="C29" s="44" t="s">
        <v>205</v>
      </c>
      <c r="D29" s="40"/>
      <c r="E29" s="111" t="s">
        <v>187</v>
      </c>
      <c r="F29" s="43">
        <v>100000</v>
      </c>
    </row>
    <row r="30" spans="1:6">
      <c r="A30" s="40"/>
      <c r="B30" s="10" t="s">
        <v>197</v>
      </c>
      <c r="C30" s="44" t="s">
        <v>206</v>
      </c>
      <c r="D30" s="40"/>
      <c r="E30" s="111" t="s">
        <v>188</v>
      </c>
      <c r="F30" s="43">
        <v>68000</v>
      </c>
    </row>
    <row r="31" spans="1:6">
      <c r="A31" s="40"/>
      <c r="B31" s="10" t="s">
        <v>198</v>
      </c>
      <c r="C31" s="44" t="s">
        <v>200</v>
      </c>
      <c r="D31" s="40"/>
      <c r="E31" s="111" t="s">
        <v>189</v>
      </c>
      <c r="F31" s="43">
        <v>32000</v>
      </c>
    </row>
    <row r="32" spans="1:6">
      <c r="A32" s="41"/>
      <c r="B32" s="42" t="s">
        <v>199</v>
      </c>
      <c r="C32" s="45" t="s">
        <v>207</v>
      </c>
      <c r="D32" s="41"/>
      <c r="E32" s="112" t="s">
        <v>190</v>
      </c>
      <c r="F32" s="43">
        <v>100000</v>
      </c>
    </row>
    <row r="33" spans="1:6">
      <c r="A33" s="191" t="s">
        <v>44</v>
      </c>
      <c r="B33" s="191"/>
      <c r="C33" s="191"/>
      <c r="D33" s="191"/>
      <c r="E33" s="191"/>
      <c r="F33" s="31">
        <f>SUM(F24:F32)</f>
        <v>800000</v>
      </c>
    </row>
  </sheetData>
  <mergeCells count="9">
    <mergeCell ref="A1:F1"/>
    <mergeCell ref="A2:F2"/>
    <mergeCell ref="A3:F3"/>
    <mergeCell ref="A33:E33"/>
    <mergeCell ref="A8:C8"/>
    <mergeCell ref="D8:E8"/>
    <mergeCell ref="A18:E18"/>
    <mergeCell ref="A23:C23"/>
    <mergeCell ref="D23:E23"/>
  </mergeCells>
  <pageMargins left="0.95" right="0.28999999999999998" top="0.75" bottom="0.21" header="0.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7"/>
  <sheetViews>
    <sheetView topLeftCell="A19" workbookViewId="0">
      <selection activeCell="F14" sqref="F14"/>
    </sheetView>
  </sheetViews>
  <sheetFormatPr defaultColWidth="9" defaultRowHeight="21"/>
  <cols>
    <col min="1" max="1" width="14.6640625" style="1" customWidth="1"/>
    <col min="2" max="2" width="21.88671875" style="1" customWidth="1"/>
    <col min="3" max="3" width="23.21875" style="1" customWidth="1"/>
    <col min="4" max="4" width="19.21875" style="1" customWidth="1"/>
    <col min="5" max="5" width="25.109375" style="1" customWidth="1"/>
    <col min="6" max="6" width="58.77734375" style="1" customWidth="1"/>
    <col min="7" max="7" width="14.88671875" style="5" customWidth="1"/>
    <col min="8" max="16384" width="9" style="1"/>
  </cols>
  <sheetData>
    <row r="1" spans="1:7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</row>
    <row r="2" spans="1:7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</row>
    <row r="3" spans="1:7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</row>
    <row r="4" spans="1:7" ht="18.600000000000001" customHeight="1"/>
    <row r="5" spans="1:7">
      <c r="A5" s="4" t="s">
        <v>148</v>
      </c>
    </row>
    <row r="6" spans="1:7">
      <c r="A6" s="4" t="s">
        <v>9</v>
      </c>
    </row>
    <row r="7" spans="1:7" ht="11.4" customHeight="1">
      <c r="A7" s="4"/>
    </row>
    <row r="8" spans="1:7">
      <c r="A8" s="35" t="s">
        <v>49</v>
      </c>
      <c r="B8" s="35" t="s">
        <v>50</v>
      </c>
      <c r="C8" s="35" t="s">
        <v>51</v>
      </c>
      <c r="D8" s="35" t="s">
        <v>52</v>
      </c>
      <c r="E8" s="35" t="s">
        <v>53</v>
      </c>
      <c r="F8" s="35" t="s">
        <v>48</v>
      </c>
      <c r="G8" s="37" t="s">
        <v>27</v>
      </c>
    </row>
    <row r="9" spans="1:7" s="66" customFormat="1" ht="63">
      <c r="A9" s="122" t="s">
        <v>127</v>
      </c>
      <c r="B9" s="122" t="s">
        <v>215</v>
      </c>
      <c r="C9" s="122" t="s">
        <v>215</v>
      </c>
      <c r="D9" s="122" t="s">
        <v>59</v>
      </c>
      <c r="E9" s="122" t="s">
        <v>152</v>
      </c>
      <c r="F9" s="122" t="s">
        <v>154</v>
      </c>
      <c r="G9" s="131">
        <v>238730</v>
      </c>
    </row>
    <row r="10" spans="1:7" s="66" customFormat="1" ht="63">
      <c r="A10" s="123" t="s">
        <v>127</v>
      </c>
      <c r="B10" s="123" t="s">
        <v>215</v>
      </c>
      <c r="C10" s="123" t="s">
        <v>216</v>
      </c>
      <c r="D10" s="123" t="s">
        <v>59</v>
      </c>
      <c r="E10" s="123" t="s">
        <v>152</v>
      </c>
      <c r="F10" s="123" t="s">
        <v>154</v>
      </c>
      <c r="G10" s="132">
        <v>119880</v>
      </c>
    </row>
    <row r="11" spans="1:7" s="66" customFormat="1" ht="63">
      <c r="A11" s="123" t="s">
        <v>127</v>
      </c>
      <c r="B11" s="123" t="s">
        <v>217</v>
      </c>
      <c r="C11" s="123" t="s">
        <v>217</v>
      </c>
      <c r="D11" s="123" t="s">
        <v>59</v>
      </c>
      <c r="E11" s="123" t="s">
        <v>152</v>
      </c>
      <c r="F11" s="123" t="s">
        <v>154</v>
      </c>
      <c r="G11" s="132">
        <v>151720</v>
      </c>
    </row>
    <row r="12" spans="1:7" s="66" customFormat="1" ht="63">
      <c r="A12" s="123" t="s">
        <v>127</v>
      </c>
      <c r="B12" s="123" t="s">
        <v>58</v>
      </c>
      <c r="C12" s="123" t="s">
        <v>218</v>
      </c>
      <c r="D12" s="123" t="s">
        <v>59</v>
      </c>
      <c r="E12" s="123" t="s">
        <v>152</v>
      </c>
      <c r="F12" s="123" t="s">
        <v>154</v>
      </c>
      <c r="G12" s="132">
        <v>30950</v>
      </c>
    </row>
    <row r="13" spans="1:7" s="66" customFormat="1" ht="63">
      <c r="A13" s="123" t="s">
        <v>127</v>
      </c>
      <c r="B13" s="123" t="s">
        <v>211</v>
      </c>
      <c r="C13" s="123" t="s">
        <v>219</v>
      </c>
      <c r="D13" s="123" t="s">
        <v>59</v>
      </c>
      <c r="E13" s="123" t="s">
        <v>152</v>
      </c>
      <c r="F13" s="123" t="s">
        <v>154</v>
      </c>
      <c r="G13" s="132">
        <v>75630</v>
      </c>
    </row>
    <row r="14" spans="1:7" s="66" customFormat="1" ht="42">
      <c r="A14" s="123" t="s">
        <v>127</v>
      </c>
      <c r="B14" s="123" t="s">
        <v>55</v>
      </c>
      <c r="C14" s="123" t="s">
        <v>220</v>
      </c>
      <c r="D14" s="123" t="s">
        <v>56</v>
      </c>
      <c r="E14" s="157" t="s">
        <v>208</v>
      </c>
      <c r="F14" s="157" t="s">
        <v>279</v>
      </c>
      <c r="G14" s="158">
        <v>155037.96</v>
      </c>
    </row>
    <row r="15" spans="1:7" s="66" customFormat="1" ht="42">
      <c r="A15" s="123" t="s">
        <v>127</v>
      </c>
      <c r="B15" s="123" t="s">
        <v>55</v>
      </c>
      <c r="C15" s="123" t="s">
        <v>220</v>
      </c>
      <c r="D15" s="123" t="s">
        <v>78</v>
      </c>
      <c r="E15" s="157" t="s">
        <v>209</v>
      </c>
      <c r="F15" s="157" t="s">
        <v>283</v>
      </c>
      <c r="G15" s="158">
        <v>16000</v>
      </c>
    </row>
    <row r="16" spans="1:7" s="66" customFormat="1">
      <c r="A16" s="123" t="s">
        <v>127</v>
      </c>
      <c r="B16" s="123" t="s">
        <v>215</v>
      </c>
      <c r="C16" s="123" t="s">
        <v>215</v>
      </c>
      <c r="D16" s="123" t="s">
        <v>78</v>
      </c>
      <c r="E16" s="157" t="s">
        <v>209</v>
      </c>
      <c r="F16" s="157" t="s">
        <v>280</v>
      </c>
      <c r="G16" s="158">
        <v>8000</v>
      </c>
    </row>
    <row r="17" spans="1:7" s="66" customFormat="1" ht="42">
      <c r="A17" s="123" t="s">
        <v>127</v>
      </c>
      <c r="B17" s="123" t="s">
        <v>212</v>
      </c>
      <c r="C17" s="123" t="s">
        <v>221</v>
      </c>
      <c r="D17" s="123" t="s">
        <v>78</v>
      </c>
      <c r="E17" s="157" t="s">
        <v>209</v>
      </c>
      <c r="F17" s="157" t="s">
        <v>282</v>
      </c>
      <c r="G17" s="158">
        <v>17000</v>
      </c>
    </row>
    <row r="18" spans="1:7" s="66" customFormat="1" ht="63">
      <c r="A18" s="123" t="s">
        <v>127</v>
      </c>
      <c r="B18" s="123" t="s">
        <v>213</v>
      </c>
      <c r="C18" s="123" t="s">
        <v>222</v>
      </c>
      <c r="D18" s="123" t="s">
        <v>78</v>
      </c>
      <c r="E18" s="157" t="s">
        <v>210</v>
      </c>
      <c r="F18" s="157" t="s">
        <v>281</v>
      </c>
      <c r="G18" s="158">
        <v>32000</v>
      </c>
    </row>
    <row r="19" spans="1:7" s="46" customFormat="1" ht="9.6" customHeight="1">
      <c r="A19" s="173"/>
      <c r="B19" s="173"/>
      <c r="C19" s="173"/>
      <c r="D19" s="173"/>
      <c r="E19" s="173"/>
      <c r="F19" s="174"/>
      <c r="G19" s="175"/>
    </row>
    <row r="20" spans="1:7" s="46" customFormat="1">
      <c r="A20" s="4" t="s">
        <v>155</v>
      </c>
      <c r="B20" s="167"/>
      <c r="C20" s="167"/>
      <c r="D20" s="167"/>
      <c r="E20" s="167"/>
      <c r="F20" s="168"/>
      <c r="G20" s="169"/>
    </row>
    <row r="21" spans="1:7" s="46" customFormat="1">
      <c r="A21" s="4" t="s">
        <v>9</v>
      </c>
      <c r="B21" s="167"/>
      <c r="C21" s="167"/>
      <c r="D21" s="167"/>
      <c r="E21" s="167"/>
      <c r="F21" s="168"/>
      <c r="G21" s="169"/>
    </row>
    <row r="22" spans="1:7" s="46" customFormat="1" ht="10.8" customHeight="1">
      <c r="A22" s="170"/>
      <c r="B22" s="170"/>
      <c r="C22" s="170"/>
      <c r="D22" s="170"/>
      <c r="E22" s="170"/>
      <c r="F22" s="171"/>
      <c r="G22" s="172"/>
    </row>
    <row r="23" spans="1:7" s="46" customFormat="1">
      <c r="A23" s="35" t="s">
        <v>49</v>
      </c>
      <c r="B23" s="35" t="s">
        <v>50</v>
      </c>
      <c r="C23" s="35" t="s">
        <v>51</v>
      </c>
      <c r="D23" s="35" t="s">
        <v>52</v>
      </c>
      <c r="E23" s="35" t="s">
        <v>53</v>
      </c>
      <c r="F23" s="35" t="s">
        <v>48</v>
      </c>
      <c r="G23" s="37" t="s">
        <v>27</v>
      </c>
    </row>
    <row r="24" spans="1:7" s="46" customFormat="1">
      <c r="A24" s="161" t="s">
        <v>127</v>
      </c>
      <c r="B24" s="161" t="s">
        <v>214</v>
      </c>
      <c r="C24" s="161" t="s">
        <v>223</v>
      </c>
      <c r="D24" s="161" t="s">
        <v>54</v>
      </c>
      <c r="E24" s="161" t="s">
        <v>153</v>
      </c>
      <c r="F24" s="162" t="s">
        <v>269</v>
      </c>
      <c r="G24" s="163">
        <v>150000</v>
      </c>
    </row>
    <row r="25" spans="1:7" s="66" customFormat="1">
      <c r="A25" s="164" t="s">
        <v>127</v>
      </c>
      <c r="B25" s="164" t="s">
        <v>214</v>
      </c>
      <c r="C25" s="164" t="s">
        <v>223</v>
      </c>
      <c r="D25" s="164" t="s">
        <v>54</v>
      </c>
      <c r="E25" s="164" t="s">
        <v>153</v>
      </c>
      <c r="F25" s="165" t="s">
        <v>265</v>
      </c>
      <c r="G25" s="166">
        <v>196000</v>
      </c>
    </row>
    <row r="26" spans="1:7" s="66" customFormat="1" ht="42">
      <c r="A26" s="123" t="s">
        <v>127</v>
      </c>
      <c r="B26" s="123" t="s">
        <v>214</v>
      </c>
      <c r="C26" s="123" t="s">
        <v>223</v>
      </c>
      <c r="D26" s="123" t="s">
        <v>54</v>
      </c>
      <c r="E26" s="123" t="s">
        <v>153</v>
      </c>
      <c r="F26" s="157" t="s">
        <v>264</v>
      </c>
      <c r="G26" s="158">
        <v>149000</v>
      </c>
    </row>
    <row r="27" spans="1:7" s="66" customFormat="1">
      <c r="A27" s="124" t="s">
        <v>127</v>
      </c>
      <c r="B27" s="124" t="s">
        <v>214</v>
      </c>
      <c r="C27" s="124" t="s">
        <v>223</v>
      </c>
      <c r="D27" s="124" t="s">
        <v>54</v>
      </c>
      <c r="E27" s="124" t="s">
        <v>153</v>
      </c>
      <c r="F27" s="155" t="s">
        <v>268</v>
      </c>
      <c r="G27" s="156">
        <v>210000</v>
      </c>
    </row>
    <row r="28" spans="1:7" s="66" customFormat="1">
      <c r="A28" s="124" t="s">
        <v>127</v>
      </c>
      <c r="B28" s="124" t="s">
        <v>214</v>
      </c>
      <c r="C28" s="124" t="s">
        <v>223</v>
      </c>
      <c r="D28" s="124" t="s">
        <v>54</v>
      </c>
      <c r="E28" s="124" t="s">
        <v>153</v>
      </c>
      <c r="F28" s="155" t="s">
        <v>266</v>
      </c>
      <c r="G28" s="156">
        <v>200000</v>
      </c>
    </row>
    <row r="29" spans="1:7" s="108" customFormat="1">
      <c r="A29" s="124" t="s">
        <v>127</v>
      </c>
      <c r="B29" s="124" t="s">
        <v>214</v>
      </c>
      <c r="C29" s="124" t="s">
        <v>223</v>
      </c>
      <c r="D29" s="124" t="s">
        <v>54</v>
      </c>
      <c r="E29" s="124" t="s">
        <v>153</v>
      </c>
      <c r="F29" s="155" t="s">
        <v>267</v>
      </c>
      <c r="G29" s="156">
        <v>292000</v>
      </c>
    </row>
    <row r="30" spans="1:7" s="108" customFormat="1">
      <c r="A30" s="124" t="s">
        <v>127</v>
      </c>
      <c r="B30" s="124" t="s">
        <v>214</v>
      </c>
      <c r="C30" s="124" t="s">
        <v>223</v>
      </c>
      <c r="D30" s="124" t="s">
        <v>54</v>
      </c>
      <c r="E30" s="124" t="s">
        <v>153</v>
      </c>
      <c r="F30" s="155" t="s">
        <v>271</v>
      </c>
      <c r="G30" s="156">
        <v>16000</v>
      </c>
    </row>
    <row r="31" spans="1:7" s="108" customFormat="1">
      <c r="A31" s="124" t="s">
        <v>127</v>
      </c>
      <c r="B31" s="124" t="s">
        <v>214</v>
      </c>
      <c r="C31" s="124" t="s">
        <v>223</v>
      </c>
      <c r="D31" s="124" t="s">
        <v>54</v>
      </c>
      <c r="E31" s="124" t="s">
        <v>153</v>
      </c>
      <c r="F31" s="155" t="s">
        <v>233</v>
      </c>
      <c r="G31" s="156">
        <v>478000</v>
      </c>
    </row>
    <row r="32" spans="1:7" s="108" customFormat="1">
      <c r="A32" s="124" t="s">
        <v>127</v>
      </c>
      <c r="B32" s="124" t="s">
        <v>214</v>
      </c>
      <c r="C32" s="124" t="s">
        <v>223</v>
      </c>
      <c r="D32" s="124" t="s">
        <v>54</v>
      </c>
      <c r="E32" s="124" t="s">
        <v>153</v>
      </c>
      <c r="F32" s="155" t="s">
        <v>231</v>
      </c>
      <c r="G32" s="156">
        <v>211000</v>
      </c>
    </row>
    <row r="33" spans="1:7" s="108" customFormat="1">
      <c r="A33" s="124" t="s">
        <v>127</v>
      </c>
      <c r="B33" s="124" t="s">
        <v>214</v>
      </c>
      <c r="C33" s="124" t="s">
        <v>223</v>
      </c>
      <c r="D33" s="124" t="s">
        <v>54</v>
      </c>
      <c r="E33" s="124" t="s">
        <v>153</v>
      </c>
      <c r="F33" s="155" t="s">
        <v>270</v>
      </c>
      <c r="G33" s="156">
        <v>19000</v>
      </c>
    </row>
    <row r="34" spans="1:7" s="108" customFormat="1">
      <c r="A34" s="133" t="s">
        <v>127</v>
      </c>
      <c r="B34" s="133" t="s">
        <v>214</v>
      </c>
      <c r="C34" s="133" t="s">
        <v>223</v>
      </c>
      <c r="D34" s="133" t="s">
        <v>54</v>
      </c>
      <c r="E34" s="133" t="s">
        <v>153</v>
      </c>
      <c r="F34" s="159" t="s">
        <v>278</v>
      </c>
      <c r="G34" s="160">
        <v>478000</v>
      </c>
    </row>
    <row r="35" spans="1:7">
      <c r="A35" s="204" t="s">
        <v>44</v>
      </c>
      <c r="B35" s="211"/>
      <c r="C35" s="211"/>
      <c r="D35" s="211"/>
      <c r="E35" s="211"/>
      <c r="F35" s="205"/>
      <c r="G35" s="31">
        <f>SUM(G9:G34)</f>
        <v>3243947.96</v>
      </c>
    </row>
    <row r="37" spans="1:7">
      <c r="A37" s="4" t="s">
        <v>10</v>
      </c>
    </row>
    <row r="38" spans="1:7" ht="9.6" customHeight="1">
      <c r="A38" s="4"/>
    </row>
    <row r="39" spans="1:7">
      <c r="A39" s="35" t="s">
        <v>49</v>
      </c>
      <c r="B39" s="35" t="s">
        <v>50</v>
      </c>
      <c r="C39" s="35" t="s">
        <v>51</v>
      </c>
      <c r="D39" s="35" t="s">
        <v>52</v>
      </c>
      <c r="E39" s="35" t="s">
        <v>53</v>
      </c>
      <c r="F39" s="35" t="s">
        <v>48</v>
      </c>
      <c r="G39" s="37" t="s">
        <v>27</v>
      </c>
    </row>
    <row r="40" spans="1:7">
      <c r="A40" s="125" t="s">
        <v>224</v>
      </c>
      <c r="B40" s="126" t="s">
        <v>58</v>
      </c>
      <c r="C40" s="126" t="s">
        <v>225</v>
      </c>
      <c r="D40" s="125" t="s">
        <v>54</v>
      </c>
      <c r="E40" s="126" t="s">
        <v>153</v>
      </c>
      <c r="F40" s="126" t="s">
        <v>231</v>
      </c>
      <c r="G40" s="130">
        <v>300000</v>
      </c>
    </row>
    <row r="41" spans="1:7" s="46" customFormat="1" ht="42">
      <c r="A41" s="135" t="s">
        <v>224</v>
      </c>
      <c r="B41" s="135" t="s">
        <v>55</v>
      </c>
      <c r="C41" s="134" t="s">
        <v>226</v>
      </c>
      <c r="D41" s="135" t="s">
        <v>77</v>
      </c>
      <c r="E41" s="135" t="s">
        <v>227</v>
      </c>
      <c r="F41" s="135" t="s">
        <v>274</v>
      </c>
      <c r="G41" s="136">
        <v>59260</v>
      </c>
    </row>
    <row r="42" spans="1:7" s="46" customFormat="1" ht="42">
      <c r="A42" s="135" t="s">
        <v>224</v>
      </c>
      <c r="B42" s="135" t="s">
        <v>55</v>
      </c>
      <c r="C42" s="134" t="s">
        <v>226</v>
      </c>
      <c r="D42" s="135" t="s">
        <v>77</v>
      </c>
      <c r="E42" s="135" t="s">
        <v>228</v>
      </c>
      <c r="F42" s="134" t="s">
        <v>276</v>
      </c>
      <c r="G42" s="136">
        <v>38173</v>
      </c>
    </row>
    <row r="43" spans="1:7" s="46" customFormat="1" ht="42">
      <c r="A43" s="135" t="s">
        <v>224</v>
      </c>
      <c r="B43" s="135" t="s">
        <v>55</v>
      </c>
      <c r="C43" s="134" t="s">
        <v>226</v>
      </c>
      <c r="D43" s="135" t="s">
        <v>77</v>
      </c>
      <c r="E43" s="135" t="s">
        <v>229</v>
      </c>
      <c r="F43" s="134" t="s">
        <v>275</v>
      </c>
      <c r="G43" s="136">
        <v>15920</v>
      </c>
    </row>
    <row r="44" spans="1:7" s="46" customFormat="1">
      <c r="A44" s="135" t="s">
        <v>224</v>
      </c>
      <c r="B44" s="180" t="s">
        <v>75</v>
      </c>
      <c r="C44" s="180" t="s">
        <v>75</v>
      </c>
      <c r="D44" s="135" t="s">
        <v>75</v>
      </c>
      <c r="E44" s="135" t="s">
        <v>230</v>
      </c>
      <c r="F44" s="181" t="s">
        <v>277</v>
      </c>
      <c r="G44" s="136">
        <v>34000</v>
      </c>
    </row>
    <row r="45" spans="1:7" s="46" customFormat="1" ht="42">
      <c r="A45" s="135" t="s">
        <v>224</v>
      </c>
      <c r="B45" s="180" t="s">
        <v>75</v>
      </c>
      <c r="C45" s="180" t="s">
        <v>75</v>
      </c>
      <c r="D45" s="135" t="s">
        <v>75</v>
      </c>
      <c r="E45" s="180" t="s">
        <v>230</v>
      </c>
      <c r="F45" s="182" t="s">
        <v>273</v>
      </c>
      <c r="G45" s="183">
        <v>257000</v>
      </c>
    </row>
    <row r="46" spans="1:7" s="46" customFormat="1" ht="42">
      <c r="A46" s="176" t="s">
        <v>224</v>
      </c>
      <c r="B46" s="177" t="s">
        <v>75</v>
      </c>
      <c r="C46" s="177" t="s">
        <v>75</v>
      </c>
      <c r="D46" s="176" t="s">
        <v>75</v>
      </c>
      <c r="E46" s="177" t="s">
        <v>230</v>
      </c>
      <c r="F46" s="178" t="s">
        <v>272</v>
      </c>
      <c r="G46" s="179">
        <v>99000</v>
      </c>
    </row>
    <row r="47" spans="1:7">
      <c r="A47" s="204" t="s">
        <v>44</v>
      </c>
      <c r="B47" s="211"/>
      <c r="C47" s="211"/>
      <c r="D47" s="211"/>
      <c r="E47" s="211"/>
      <c r="F47" s="205"/>
      <c r="G47" s="31">
        <f>SUM(G40:G46)</f>
        <v>803353</v>
      </c>
    </row>
  </sheetData>
  <mergeCells count="5">
    <mergeCell ref="A1:G1"/>
    <mergeCell ref="A2:G2"/>
    <mergeCell ref="A3:G3"/>
    <mergeCell ref="A35:F35"/>
    <mergeCell ref="A47:F47"/>
  </mergeCells>
  <pageMargins left="0.95866141699999996" right="0.15748031496063" top="0.59055118110236204" bottom="0.24" header="0.31496062992126" footer="0.15748031496063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4"/>
  <sheetViews>
    <sheetView workbookViewId="0">
      <selection activeCell="H15" sqref="H15"/>
    </sheetView>
  </sheetViews>
  <sheetFormatPr defaultColWidth="9" defaultRowHeight="21"/>
  <cols>
    <col min="1" max="1" width="11.6640625" style="1" customWidth="1"/>
    <col min="2" max="2" width="3.77734375" style="1" customWidth="1"/>
    <col min="3" max="3" width="13.21875" style="1" customWidth="1"/>
    <col min="4" max="4" width="9" style="1"/>
    <col min="5" max="5" width="14.77734375" style="1" customWidth="1"/>
    <col min="6" max="6" width="15.44140625" style="1" customWidth="1"/>
    <col min="7" max="7" width="3.88671875" style="1" customWidth="1"/>
    <col min="8" max="8" width="15.44140625" style="1" customWidth="1"/>
    <col min="9" max="12" width="9" style="1"/>
    <col min="13" max="13" width="17.44140625" style="5" customWidth="1"/>
    <col min="14" max="14" width="13.77734375" style="5" bestFit="1" customWidth="1"/>
    <col min="15" max="16384" width="9" style="1"/>
  </cols>
  <sheetData>
    <row r="1" spans="1:8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</row>
    <row r="2" spans="1:8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  <c r="H2" s="187"/>
    </row>
    <row r="3" spans="1:8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  <c r="H3" s="187"/>
    </row>
    <row r="4" spans="1:8">
      <c r="F4" s="5"/>
      <c r="G4" s="5"/>
      <c r="H4" s="5"/>
    </row>
    <row r="5" spans="1:8">
      <c r="A5" s="4" t="s">
        <v>149</v>
      </c>
      <c r="F5" s="3">
        <v>2561</v>
      </c>
      <c r="G5" s="3"/>
      <c r="H5" s="3">
        <v>2560</v>
      </c>
    </row>
    <row r="6" spans="1:8">
      <c r="B6" s="1" t="s">
        <v>60</v>
      </c>
      <c r="F6" s="5">
        <v>12089.16</v>
      </c>
      <c r="G6" s="5"/>
      <c r="H6" s="5">
        <v>18453.28</v>
      </c>
    </row>
    <row r="7" spans="1:8">
      <c r="B7" s="1" t="s">
        <v>61</v>
      </c>
      <c r="F7" s="5">
        <v>339800</v>
      </c>
      <c r="G7" s="5"/>
      <c r="H7" s="5">
        <v>1001425</v>
      </c>
    </row>
    <row r="8" spans="1:8">
      <c r="B8" s="1" t="s">
        <v>234</v>
      </c>
      <c r="F8" s="5">
        <v>7303.44</v>
      </c>
      <c r="G8" s="5"/>
      <c r="H8" s="5">
        <v>7351.82</v>
      </c>
    </row>
    <row r="9" spans="1:8">
      <c r="B9" s="1" t="s">
        <v>62</v>
      </c>
      <c r="F9" s="5">
        <v>824694.79</v>
      </c>
      <c r="G9" s="5"/>
      <c r="H9" s="5">
        <v>824310.12</v>
      </c>
    </row>
    <row r="10" spans="1:8" ht="21.6" thickBot="1">
      <c r="B10" s="4" t="s">
        <v>44</v>
      </c>
      <c r="F10" s="38">
        <f>SUM(F6:F9)</f>
        <v>1183887.3900000001</v>
      </c>
      <c r="G10" s="5"/>
      <c r="H10" s="38">
        <f>SUM(H6:H9)</f>
        <v>1851540.22</v>
      </c>
    </row>
    <row r="11" spans="1:8" ht="21.6" thickTop="1">
      <c r="F11" s="5"/>
      <c r="G11" s="5"/>
      <c r="H11" s="5"/>
    </row>
    <row r="12" spans="1:8">
      <c r="F12" s="5"/>
      <c r="G12" s="5"/>
      <c r="H12" s="5"/>
    </row>
    <row r="13" spans="1:8">
      <c r="F13" s="5"/>
      <c r="G13" s="5"/>
      <c r="H13" s="5"/>
    </row>
    <row r="14" spans="1:8">
      <c r="F14" s="5"/>
      <c r="G14" s="5"/>
      <c r="H14" s="5"/>
    </row>
  </sheetData>
  <mergeCells count="3">
    <mergeCell ref="A1:H1"/>
    <mergeCell ref="A2:H2"/>
    <mergeCell ref="A3:H3"/>
  </mergeCells>
  <pageMargins left="0.95" right="0.28000000000000003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0"/>
  <sheetViews>
    <sheetView topLeftCell="A4" workbookViewId="0">
      <selection activeCell="M27" sqref="M27"/>
    </sheetView>
  </sheetViews>
  <sheetFormatPr defaultColWidth="9" defaultRowHeight="21"/>
  <cols>
    <col min="1" max="1" width="2.44140625" style="1" customWidth="1"/>
    <col min="2" max="2" width="2.6640625" style="1" customWidth="1"/>
    <col min="3" max="3" width="2.88671875" style="1" customWidth="1"/>
    <col min="4" max="4" width="3" style="1" customWidth="1"/>
    <col min="5" max="7" width="9" style="1"/>
    <col min="8" max="8" width="15" style="1" customWidth="1"/>
    <col min="9" max="9" width="14.109375" style="1" bestFit="1" customWidth="1"/>
    <col min="10" max="10" width="1.5546875" style="1" customWidth="1"/>
    <col min="11" max="11" width="14.88671875" style="1" bestFit="1" customWidth="1"/>
    <col min="12" max="12" width="1.5546875" style="1" customWidth="1"/>
    <col min="13" max="14" width="14.88671875" style="1" bestFit="1" customWidth="1"/>
    <col min="15" max="15" width="1.5546875" style="1" customWidth="1"/>
    <col min="16" max="16" width="13.77734375" style="1" bestFit="1" customWidth="1"/>
    <col min="17" max="17" width="1.5546875" style="1" customWidth="1"/>
    <col min="18" max="18" width="14.88671875" style="1" bestFit="1" customWidth="1"/>
    <col min="19" max="19" width="9" style="1"/>
    <col min="20" max="20" width="14.109375" style="5" customWidth="1"/>
    <col min="21" max="16384" width="9" style="1"/>
  </cols>
  <sheetData>
    <row r="1" spans="1:20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</row>
    <row r="2" spans="1:20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0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</row>
    <row r="5" spans="1:20">
      <c r="C5" s="4" t="s">
        <v>150</v>
      </c>
    </row>
    <row r="6" spans="1:20">
      <c r="I6" s="191">
        <v>2561</v>
      </c>
      <c r="J6" s="191"/>
      <c r="K6" s="191"/>
      <c r="L6" s="191"/>
      <c r="M6" s="191"/>
      <c r="N6" s="191">
        <v>2560</v>
      </c>
      <c r="O6" s="191"/>
      <c r="P6" s="191"/>
      <c r="Q6" s="191"/>
      <c r="R6" s="191"/>
    </row>
    <row r="7" spans="1:20">
      <c r="A7" s="33"/>
      <c r="B7" s="56" t="s">
        <v>128</v>
      </c>
      <c r="C7" s="56"/>
      <c r="D7" s="56"/>
      <c r="E7" s="56"/>
      <c r="F7" s="56"/>
      <c r="G7" s="56"/>
      <c r="H7" s="34"/>
      <c r="I7" s="27"/>
      <c r="J7" s="57"/>
      <c r="K7" s="57"/>
      <c r="L7" s="57"/>
      <c r="M7" s="15">
        <f>R15</f>
        <v>7677973.3300000001</v>
      </c>
      <c r="N7" s="27"/>
      <c r="O7" s="57"/>
      <c r="P7" s="57"/>
      <c r="Q7" s="57"/>
      <c r="R7" s="15">
        <v>11570345.76</v>
      </c>
    </row>
    <row r="8" spans="1:20">
      <c r="A8" s="22"/>
      <c r="D8" s="1" t="s">
        <v>63</v>
      </c>
      <c r="H8" s="17"/>
      <c r="I8" s="28">
        <v>3551128.84</v>
      </c>
      <c r="J8" s="5"/>
      <c r="K8" s="5"/>
      <c r="L8" s="5"/>
      <c r="M8" s="16"/>
      <c r="N8" s="28">
        <v>2372093.1800000002</v>
      </c>
      <c r="O8" s="5"/>
      <c r="P8" s="5"/>
      <c r="Q8" s="5"/>
      <c r="R8" s="16"/>
    </row>
    <row r="9" spans="1:20">
      <c r="A9" s="22"/>
      <c r="D9" s="1" t="s">
        <v>64</v>
      </c>
      <c r="H9" s="17"/>
      <c r="I9" s="28"/>
      <c r="J9" s="5"/>
      <c r="K9" s="5"/>
      <c r="L9" s="5"/>
      <c r="M9" s="16"/>
      <c r="N9" s="22"/>
      <c r="O9" s="5"/>
      <c r="P9" s="5"/>
      <c r="Q9" s="5"/>
      <c r="R9" s="16"/>
    </row>
    <row r="10" spans="1:20">
      <c r="A10" s="22"/>
      <c r="E10" s="1" t="s">
        <v>65</v>
      </c>
      <c r="H10" s="17"/>
      <c r="I10" s="58">
        <v>-887782.21</v>
      </c>
      <c r="J10" s="5"/>
      <c r="L10" s="5"/>
      <c r="M10" s="16"/>
      <c r="N10" s="58">
        <v>-593023.30000000005</v>
      </c>
      <c r="O10" s="5"/>
      <c r="Q10" s="5"/>
      <c r="R10" s="16"/>
    </row>
    <row r="11" spans="1:20">
      <c r="A11" s="22"/>
      <c r="B11" s="1" t="s">
        <v>66</v>
      </c>
      <c r="D11" s="1" t="s">
        <v>67</v>
      </c>
      <c r="H11" s="17"/>
      <c r="I11" s="28"/>
      <c r="J11" s="5"/>
      <c r="K11" s="5">
        <f>SUM(I8:I10)</f>
        <v>2663346.63</v>
      </c>
      <c r="L11" s="5"/>
      <c r="M11" s="16"/>
      <c r="N11" s="28"/>
      <c r="O11" s="5"/>
      <c r="P11" s="5">
        <f>SUM(N8:N10)</f>
        <v>1779069.8800000001</v>
      </c>
      <c r="Q11" s="5"/>
      <c r="R11" s="16"/>
      <c r="T11" s="5">
        <f>+I8*0.25</f>
        <v>887782.21</v>
      </c>
    </row>
    <row r="12" spans="1:20">
      <c r="A12" s="22"/>
      <c r="D12" s="64" t="s">
        <v>68</v>
      </c>
      <c r="H12" s="17"/>
      <c r="I12" s="28"/>
      <c r="J12" s="5"/>
      <c r="K12" s="5">
        <v>9000</v>
      </c>
      <c r="L12" s="5"/>
      <c r="M12" s="16"/>
      <c r="N12" s="28"/>
      <c r="O12" s="5"/>
      <c r="P12" s="5">
        <v>0</v>
      </c>
      <c r="Q12" s="5"/>
      <c r="R12" s="16"/>
    </row>
    <row r="13" spans="1:20">
      <c r="A13" s="22"/>
      <c r="D13" s="64" t="s">
        <v>142</v>
      </c>
      <c r="H13" s="17"/>
      <c r="I13" s="28"/>
      <c r="J13" s="5"/>
      <c r="K13" s="5">
        <v>3437</v>
      </c>
      <c r="L13" s="5"/>
      <c r="M13" s="16"/>
      <c r="N13" s="28"/>
      <c r="O13" s="5"/>
      <c r="P13" s="5">
        <v>17496.689999999999</v>
      </c>
      <c r="Q13" s="5"/>
      <c r="R13" s="16"/>
    </row>
    <row r="14" spans="1:20">
      <c r="A14" s="22"/>
      <c r="B14" s="1" t="s">
        <v>69</v>
      </c>
      <c r="D14" s="1" t="s">
        <v>70</v>
      </c>
      <c r="H14" s="17"/>
      <c r="I14" s="28"/>
      <c r="J14" s="5"/>
      <c r="K14" s="55">
        <v>0</v>
      </c>
      <c r="L14" s="5"/>
      <c r="M14" s="16">
        <f>SUM(K11:K14)</f>
        <v>2675783.63</v>
      </c>
      <c r="N14" s="28"/>
      <c r="O14" s="5"/>
      <c r="P14" s="54">
        <v>-5688939</v>
      </c>
      <c r="Q14" s="5"/>
      <c r="R14" s="65">
        <f>SUM(P11:P14)</f>
        <v>-3892372.4299999997</v>
      </c>
    </row>
    <row r="15" spans="1:20" ht="21.6" thickBot="1">
      <c r="A15" s="22"/>
      <c r="B15" s="1" t="s">
        <v>129</v>
      </c>
      <c r="H15" s="17"/>
      <c r="I15" s="28"/>
      <c r="J15" s="5"/>
      <c r="K15" s="5"/>
      <c r="L15" s="5"/>
      <c r="M15" s="59">
        <f>M7+M14</f>
        <v>10353756.960000001</v>
      </c>
      <c r="N15" s="28"/>
      <c r="O15" s="5"/>
      <c r="P15" s="5"/>
      <c r="Q15" s="5"/>
      <c r="R15" s="59">
        <f>R7+R14</f>
        <v>7677973.3300000001</v>
      </c>
    </row>
    <row r="16" spans="1:20" ht="21.6" thickTop="1">
      <c r="A16" s="23"/>
      <c r="B16" s="24"/>
      <c r="C16" s="24"/>
      <c r="D16" s="24"/>
      <c r="E16" s="24"/>
      <c r="F16" s="24"/>
      <c r="G16" s="24"/>
      <c r="H16" s="25"/>
      <c r="I16" s="29"/>
      <c r="J16" s="55"/>
      <c r="K16" s="55"/>
      <c r="L16" s="55"/>
      <c r="M16" s="18"/>
      <c r="N16" s="29"/>
      <c r="O16" s="55"/>
      <c r="P16" s="55"/>
      <c r="Q16" s="55"/>
      <c r="R16" s="18"/>
    </row>
    <row r="17" spans="3:18"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3:18">
      <c r="C18" s="4" t="s">
        <v>130</v>
      </c>
      <c r="I18" s="5"/>
      <c r="J18" s="5"/>
      <c r="K18" s="60">
        <v>2561</v>
      </c>
      <c r="L18" s="60"/>
      <c r="M18" s="60"/>
      <c r="N18" s="60">
        <v>2560</v>
      </c>
      <c r="O18" s="5"/>
      <c r="Q18" s="5"/>
      <c r="R18" s="5"/>
    </row>
    <row r="19" spans="3:18">
      <c r="C19" s="4"/>
      <c r="E19" s="1" t="s">
        <v>156</v>
      </c>
      <c r="I19" s="5"/>
      <c r="J19" s="5"/>
      <c r="K19" s="81">
        <v>0</v>
      </c>
      <c r="L19" s="81"/>
      <c r="M19" s="81"/>
      <c r="N19" s="81">
        <v>12010</v>
      </c>
      <c r="O19" s="5"/>
      <c r="Q19" s="5"/>
      <c r="R19" s="5"/>
    </row>
    <row r="20" spans="3:18">
      <c r="E20" s="1" t="s">
        <v>235</v>
      </c>
      <c r="I20" s="5"/>
      <c r="J20" s="5"/>
      <c r="K20" s="5">
        <f>M15-SUM(K19:K19)</f>
        <v>10353756.960000001</v>
      </c>
      <c r="L20" s="5"/>
      <c r="M20" s="5"/>
      <c r="N20" s="5">
        <f>R15-SUM(N19:N19)</f>
        <v>7665963.3300000001</v>
      </c>
      <c r="O20" s="5"/>
      <c r="P20" s="5"/>
      <c r="Q20" s="5"/>
      <c r="R20" s="5"/>
    </row>
    <row r="21" spans="3:18" ht="21.6" thickBot="1">
      <c r="I21" s="5"/>
      <c r="J21" s="5"/>
      <c r="K21" s="7">
        <f>SUM(K19:K20)</f>
        <v>10353756.960000001</v>
      </c>
      <c r="L21" s="5"/>
      <c r="M21" s="5"/>
      <c r="N21" s="7">
        <f>SUM(N19:N20)</f>
        <v>7677973.3300000001</v>
      </c>
      <c r="O21" s="5"/>
      <c r="P21" s="5"/>
      <c r="Q21" s="5"/>
      <c r="R21" s="5"/>
    </row>
    <row r="22" spans="3:18" ht="21.6" thickTop="1"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3:18">
      <c r="I23" s="5"/>
      <c r="J23" s="5"/>
      <c r="K23" s="60">
        <v>2561</v>
      </c>
      <c r="L23" s="60"/>
      <c r="M23" s="60"/>
      <c r="N23" s="60">
        <v>2560</v>
      </c>
      <c r="O23" s="5"/>
      <c r="P23" s="5"/>
      <c r="Q23" s="5"/>
      <c r="R23" s="5"/>
    </row>
    <row r="24" spans="3:18">
      <c r="C24" s="1" t="s">
        <v>71</v>
      </c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3:18">
      <c r="C25" s="61" t="s">
        <v>157</v>
      </c>
      <c r="I25" s="5"/>
      <c r="J25" s="5"/>
      <c r="K25" s="88">
        <f>'แนบ หมายเหตุ 9'!G21+'แนบ หมายเหตุ 9'!H21</f>
        <v>2549500</v>
      </c>
      <c r="L25" s="88"/>
      <c r="M25" s="88"/>
      <c r="N25" s="88">
        <f>'แนบ หมายเหตุ 9'!G53+'แนบ หมายเหตุ 9'!H53</f>
        <v>0</v>
      </c>
      <c r="O25" s="88"/>
      <c r="P25" s="5"/>
      <c r="Q25" s="5"/>
      <c r="R25" s="5"/>
    </row>
    <row r="26" spans="3:18"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3:18"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3:18"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3:18"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3:18"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3:18"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3:18"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9:18"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9:18"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9:18"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9:18"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9:18"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9:18"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9:18"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9:18"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9:18"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9:18"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9:18"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9:18"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9:18"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9:18"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9:18"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9:18"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9:18"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9:18"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9:18"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9:18"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9:18"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9:18"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9:18"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9:18"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9:18"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9:18"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9:18"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9:18"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9:18"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9:18"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9:18"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9:18"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9:18"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9:18"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9:18"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9:18"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9:18"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9:18"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9:18"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9:18"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9:18"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9:18"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9:18"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9:18"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9:18"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9:18"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9:18"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9:18">
      <c r="I80" s="5"/>
      <c r="J80" s="5"/>
      <c r="K80" s="5"/>
      <c r="L80" s="5"/>
      <c r="M80" s="5"/>
      <c r="N80" s="5"/>
      <c r="O80" s="5"/>
      <c r="P80" s="5"/>
      <c r="Q80" s="5"/>
      <c r="R80" s="5"/>
    </row>
  </sheetData>
  <mergeCells count="5">
    <mergeCell ref="I6:M6"/>
    <mergeCell ref="N6:R6"/>
    <mergeCell ref="A1:R1"/>
    <mergeCell ref="A2:R2"/>
    <mergeCell ref="A3:R3"/>
  </mergeCells>
  <pageMargins left="0.95866141699999996" right="0.23622047244094499" top="0.74803149606299202" bottom="0.24" header="0.31496062992126" footer="0.17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4"/>
  <sheetViews>
    <sheetView topLeftCell="A28" workbookViewId="0">
      <selection activeCell="A27" sqref="A27"/>
    </sheetView>
  </sheetViews>
  <sheetFormatPr defaultColWidth="9" defaultRowHeight="21"/>
  <cols>
    <col min="1" max="1" width="19.88671875" style="1" customWidth="1"/>
    <col min="2" max="2" width="24.33203125" style="1" customWidth="1"/>
    <col min="3" max="3" width="49" style="1" customWidth="1"/>
    <col min="4" max="4" width="15.33203125" style="5" bestFit="1" customWidth="1"/>
    <col min="5" max="5" width="14.109375" style="5" bestFit="1" customWidth="1"/>
    <col min="6" max="6" width="14.21875" style="5" bestFit="1" customWidth="1"/>
    <col min="7" max="7" width="13.77734375" style="5" customWidth="1"/>
    <col min="8" max="8" width="15.21875" style="5" bestFit="1" customWidth="1"/>
    <col min="9" max="16384" width="9" style="1"/>
  </cols>
  <sheetData>
    <row r="1" spans="1:8">
      <c r="A1" s="187" t="str">
        <f>'หมายหุตุ 2'!A1:J1</f>
        <v>องค์การบริหารส่วนตำบลโคกสูง</v>
      </c>
      <c r="B1" s="187"/>
      <c r="C1" s="187"/>
      <c r="D1" s="187"/>
      <c r="E1" s="187"/>
      <c r="F1" s="187"/>
      <c r="G1" s="187"/>
      <c r="H1" s="187"/>
    </row>
    <row r="2" spans="1:8">
      <c r="A2" s="187" t="str">
        <f>'หมายหุตุ 2'!A2:J2</f>
        <v>หมายเหตุประกอบงบแสดงฐานะการเงิน</v>
      </c>
      <c r="B2" s="187"/>
      <c r="C2" s="187"/>
      <c r="D2" s="187"/>
      <c r="E2" s="187"/>
      <c r="F2" s="187"/>
      <c r="G2" s="187"/>
      <c r="H2" s="187"/>
    </row>
    <row r="3" spans="1:8">
      <c r="A3" s="187" t="str">
        <f>'หมายหุตุ 2'!A3:J3</f>
        <v>สำหรับปี สิ้นสุดวันที่ 30 กันยายน 2561</v>
      </c>
      <c r="B3" s="187"/>
      <c r="C3" s="187"/>
      <c r="D3" s="187"/>
      <c r="E3" s="187"/>
      <c r="F3" s="187"/>
      <c r="G3" s="187"/>
      <c r="H3" s="187"/>
    </row>
    <row r="4" spans="1:8">
      <c r="A4" s="4"/>
    </row>
    <row r="5" spans="1:8">
      <c r="A5" s="4" t="s">
        <v>151</v>
      </c>
    </row>
    <row r="6" spans="1:8">
      <c r="A6" s="4" t="s">
        <v>9</v>
      </c>
    </row>
    <row r="7" spans="1:8" ht="12.75" customHeight="1"/>
    <row r="8" spans="1:8" s="67" customFormat="1" ht="42">
      <c r="A8" s="63" t="s">
        <v>52</v>
      </c>
      <c r="B8" s="63" t="s">
        <v>53</v>
      </c>
      <c r="C8" s="63" t="s">
        <v>48</v>
      </c>
      <c r="D8" s="104" t="s">
        <v>97</v>
      </c>
      <c r="E8" s="104" t="s">
        <v>98</v>
      </c>
      <c r="F8" s="104" t="s">
        <v>99</v>
      </c>
      <c r="G8" s="104" t="s">
        <v>100</v>
      </c>
      <c r="H8" s="104" t="s">
        <v>101</v>
      </c>
    </row>
    <row r="9" spans="1:8" s="67" customFormat="1">
      <c r="A9" s="137" t="s">
        <v>54</v>
      </c>
      <c r="B9" s="137" t="s">
        <v>236</v>
      </c>
      <c r="C9" s="137" t="s">
        <v>238</v>
      </c>
      <c r="D9" s="138">
        <v>52000</v>
      </c>
      <c r="E9" s="138">
        <v>52000</v>
      </c>
      <c r="F9" s="138">
        <v>0</v>
      </c>
      <c r="G9" s="138">
        <v>52000</v>
      </c>
      <c r="H9" s="138">
        <v>0</v>
      </c>
    </row>
    <row r="10" spans="1:8" s="67" customFormat="1">
      <c r="A10" s="139" t="s">
        <v>54</v>
      </c>
      <c r="B10" s="139" t="s">
        <v>236</v>
      </c>
      <c r="C10" s="139" t="s">
        <v>240</v>
      </c>
      <c r="D10" s="127">
        <v>62000</v>
      </c>
      <c r="E10" s="127">
        <v>62000</v>
      </c>
      <c r="F10" s="127">
        <v>0</v>
      </c>
      <c r="G10" s="127">
        <v>62000</v>
      </c>
      <c r="H10" s="127">
        <v>0</v>
      </c>
    </row>
    <row r="11" spans="1:8" s="67" customFormat="1">
      <c r="A11" s="139" t="s">
        <v>54</v>
      </c>
      <c r="B11" s="139" t="s">
        <v>236</v>
      </c>
      <c r="C11" s="139" t="s">
        <v>239</v>
      </c>
      <c r="D11" s="127">
        <v>34000</v>
      </c>
      <c r="E11" s="127">
        <v>34000</v>
      </c>
      <c r="F11" s="127">
        <v>0</v>
      </c>
      <c r="G11" s="127">
        <v>34000</v>
      </c>
      <c r="H11" s="127">
        <v>0</v>
      </c>
    </row>
    <row r="12" spans="1:8" s="67" customFormat="1">
      <c r="A12" s="139" t="s">
        <v>54</v>
      </c>
      <c r="B12" s="139" t="s">
        <v>236</v>
      </c>
      <c r="C12" s="139" t="s">
        <v>241</v>
      </c>
      <c r="D12" s="127">
        <v>27000</v>
      </c>
      <c r="E12" s="127">
        <v>27000</v>
      </c>
      <c r="F12" s="127">
        <v>0</v>
      </c>
      <c r="G12" s="127">
        <v>27000</v>
      </c>
      <c r="H12" s="127">
        <v>0</v>
      </c>
    </row>
    <row r="13" spans="1:8" s="67" customFormat="1">
      <c r="A13" s="139" t="s">
        <v>54</v>
      </c>
      <c r="B13" s="139" t="s">
        <v>236</v>
      </c>
      <c r="C13" s="139" t="s">
        <v>242</v>
      </c>
      <c r="D13" s="127">
        <v>30000</v>
      </c>
      <c r="E13" s="127">
        <v>30000</v>
      </c>
      <c r="F13" s="127">
        <v>0</v>
      </c>
      <c r="G13" s="127">
        <v>30000</v>
      </c>
      <c r="H13" s="127">
        <v>0</v>
      </c>
    </row>
    <row r="14" spans="1:8" s="67" customFormat="1">
      <c r="A14" s="139" t="s">
        <v>54</v>
      </c>
      <c r="B14" s="139" t="s">
        <v>236</v>
      </c>
      <c r="C14" s="139" t="s">
        <v>243</v>
      </c>
      <c r="D14" s="127">
        <v>500000</v>
      </c>
      <c r="E14" s="127">
        <v>499500</v>
      </c>
      <c r="F14" s="127">
        <v>0</v>
      </c>
      <c r="G14" s="127">
        <v>499500</v>
      </c>
      <c r="H14" s="127">
        <v>0</v>
      </c>
    </row>
    <row r="15" spans="1:8" s="67" customFormat="1">
      <c r="A15" s="139" t="s">
        <v>54</v>
      </c>
      <c r="B15" s="139" t="s">
        <v>236</v>
      </c>
      <c r="C15" s="139" t="s">
        <v>244</v>
      </c>
      <c r="D15" s="127">
        <v>289000</v>
      </c>
      <c r="E15" s="127">
        <v>289000</v>
      </c>
      <c r="F15" s="127">
        <v>0</v>
      </c>
      <c r="G15" s="127">
        <v>289000</v>
      </c>
      <c r="H15" s="127">
        <v>0</v>
      </c>
    </row>
    <row r="16" spans="1:8" s="67" customFormat="1">
      <c r="A16" s="139" t="s">
        <v>54</v>
      </c>
      <c r="B16" s="139" t="s">
        <v>236</v>
      </c>
      <c r="C16" s="139" t="s">
        <v>245</v>
      </c>
      <c r="D16" s="127">
        <v>468000</v>
      </c>
      <c r="E16" s="127">
        <v>468000</v>
      </c>
      <c r="F16" s="127">
        <v>0</v>
      </c>
      <c r="G16" s="127">
        <v>468000</v>
      </c>
      <c r="H16" s="127">
        <v>0</v>
      </c>
    </row>
    <row r="17" spans="1:8" s="67" customFormat="1">
      <c r="A17" s="139" t="s">
        <v>54</v>
      </c>
      <c r="B17" s="139" t="s">
        <v>236</v>
      </c>
      <c r="C17" s="139" t="s">
        <v>232</v>
      </c>
      <c r="D17" s="127">
        <v>485000</v>
      </c>
      <c r="E17" s="127">
        <v>485000</v>
      </c>
      <c r="F17" s="127">
        <v>0</v>
      </c>
      <c r="G17" s="127">
        <v>485000</v>
      </c>
      <c r="H17" s="127">
        <v>0</v>
      </c>
    </row>
    <row r="18" spans="1:8" s="67" customFormat="1">
      <c r="A18" s="139" t="s">
        <v>54</v>
      </c>
      <c r="B18" s="139" t="s">
        <v>236</v>
      </c>
      <c r="C18" s="139" t="s">
        <v>246</v>
      </c>
      <c r="D18" s="127">
        <v>218000</v>
      </c>
      <c r="E18" s="127">
        <v>218000</v>
      </c>
      <c r="F18" s="127">
        <v>0</v>
      </c>
      <c r="G18" s="127">
        <v>218000</v>
      </c>
      <c r="H18" s="127">
        <v>0</v>
      </c>
    </row>
    <row r="19" spans="1:8" s="67" customFormat="1">
      <c r="A19" s="139" t="s">
        <v>54</v>
      </c>
      <c r="B19" s="139" t="s">
        <v>236</v>
      </c>
      <c r="C19" s="139" t="s">
        <v>247</v>
      </c>
      <c r="D19" s="127">
        <v>339000</v>
      </c>
      <c r="E19" s="127">
        <v>339000</v>
      </c>
      <c r="F19" s="127">
        <v>0</v>
      </c>
      <c r="G19" s="127">
        <v>339000</v>
      </c>
      <c r="H19" s="127">
        <v>0</v>
      </c>
    </row>
    <row r="20" spans="1:8" s="67" customFormat="1">
      <c r="A20" s="140" t="s">
        <v>54</v>
      </c>
      <c r="B20" s="140" t="s">
        <v>236</v>
      </c>
      <c r="C20" s="140" t="s">
        <v>237</v>
      </c>
      <c r="D20" s="129">
        <v>46000</v>
      </c>
      <c r="E20" s="129">
        <v>46000</v>
      </c>
      <c r="F20" s="129">
        <v>0</v>
      </c>
      <c r="G20" s="129">
        <v>46000</v>
      </c>
      <c r="H20" s="129">
        <v>0</v>
      </c>
    </row>
    <row r="21" spans="1:8">
      <c r="A21" s="210" t="s">
        <v>44</v>
      </c>
      <c r="B21" s="210"/>
      <c r="C21" s="210"/>
      <c r="D21" s="73">
        <f>SUM(D9:D20)</f>
        <v>2550000</v>
      </c>
      <c r="E21" s="73">
        <f t="shared" ref="E21:H21" si="0">SUM(E9:E20)</f>
        <v>2549500</v>
      </c>
      <c r="F21" s="73">
        <f t="shared" si="0"/>
        <v>0</v>
      </c>
      <c r="G21" s="73">
        <f t="shared" si="0"/>
        <v>2549500</v>
      </c>
      <c r="H21" s="73">
        <f t="shared" si="0"/>
        <v>0</v>
      </c>
    </row>
    <row r="23" spans="1:8">
      <c r="A23" s="4"/>
    </row>
    <row r="24" spans="1:8">
      <c r="A24" s="4"/>
    </row>
    <row r="25" spans="1:8">
      <c r="A25" s="4"/>
    </row>
    <row r="26" spans="1:8">
      <c r="A26" s="4"/>
    </row>
    <row r="27" spans="1:8">
      <c r="A27" s="4"/>
    </row>
    <row r="28" spans="1:8">
      <c r="A28" s="4"/>
    </row>
    <row r="29" spans="1:8">
      <c r="A29" s="4"/>
    </row>
    <row r="30" spans="1:8">
      <c r="A30" s="4"/>
    </row>
    <row r="31" spans="1:8">
      <c r="A31" s="4" t="s">
        <v>158</v>
      </c>
    </row>
    <row r="32" spans="1:8">
      <c r="A32" s="4" t="s">
        <v>10</v>
      </c>
    </row>
    <row r="33" spans="1:8" ht="12.75" customHeight="1"/>
    <row r="34" spans="1:8" ht="42">
      <c r="A34" s="63" t="s">
        <v>52</v>
      </c>
      <c r="B34" s="63" t="s">
        <v>53</v>
      </c>
      <c r="C34" s="63" t="s">
        <v>48</v>
      </c>
      <c r="D34" s="104" t="s">
        <v>97</v>
      </c>
      <c r="E34" s="104" t="s">
        <v>98</v>
      </c>
      <c r="F34" s="104" t="s">
        <v>99</v>
      </c>
      <c r="G34" s="104" t="s">
        <v>100</v>
      </c>
      <c r="H34" s="104" t="s">
        <v>101</v>
      </c>
    </row>
    <row r="35" spans="1:8" s="89" customFormat="1">
      <c r="A35" s="137" t="s">
        <v>54</v>
      </c>
      <c r="B35" s="137" t="s">
        <v>236</v>
      </c>
      <c r="C35" s="137" t="s">
        <v>245</v>
      </c>
      <c r="D35" s="138">
        <v>558000</v>
      </c>
      <c r="E35" s="138">
        <v>558000</v>
      </c>
      <c r="F35" s="138">
        <v>558000</v>
      </c>
      <c r="G35" s="138">
        <v>0</v>
      </c>
      <c r="H35" s="141">
        <v>0</v>
      </c>
    </row>
    <row r="36" spans="1:8" s="89" customFormat="1">
      <c r="A36" s="139" t="s">
        <v>54</v>
      </c>
      <c r="B36" s="139" t="s">
        <v>236</v>
      </c>
      <c r="C36" s="109" t="s">
        <v>248</v>
      </c>
      <c r="D36" s="127">
        <v>260000</v>
      </c>
      <c r="E36" s="127">
        <v>260000</v>
      </c>
      <c r="F36" s="127">
        <v>260000</v>
      </c>
      <c r="G36" s="127">
        <v>0</v>
      </c>
      <c r="H36" s="127">
        <v>0</v>
      </c>
    </row>
    <row r="37" spans="1:8" s="89" customFormat="1">
      <c r="A37" s="139" t="s">
        <v>54</v>
      </c>
      <c r="B37" s="139" t="s">
        <v>236</v>
      </c>
      <c r="C37" s="109" t="s">
        <v>249</v>
      </c>
      <c r="D37" s="127">
        <v>265000</v>
      </c>
      <c r="E37" s="127">
        <v>265000</v>
      </c>
      <c r="F37" s="127">
        <v>265000</v>
      </c>
      <c r="G37" s="127">
        <v>0</v>
      </c>
      <c r="H37" s="127">
        <v>0</v>
      </c>
    </row>
    <row r="38" spans="1:8" s="89" customFormat="1">
      <c r="A38" s="139" t="s">
        <v>54</v>
      </c>
      <c r="B38" s="139" t="s">
        <v>236</v>
      </c>
      <c r="C38" s="109" t="s">
        <v>243</v>
      </c>
      <c r="D38" s="127">
        <v>500000</v>
      </c>
      <c r="E38" s="127">
        <v>500000</v>
      </c>
      <c r="F38" s="127">
        <v>500000</v>
      </c>
      <c r="G38" s="127">
        <v>0</v>
      </c>
      <c r="H38" s="127">
        <v>0</v>
      </c>
    </row>
    <row r="39" spans="1:8" s="89" customFormat="1">
      <c r="A39" s="139" t="s">
        <v>54</v>
      </c>
      <c r="B39" s="139" t="s">
        <v>236</v>
      </c>
      <c r="C39" s="109" t="s">
        <v>247</v>
      </c>
      <c r="D39" s="127">
        <v>500000</v>
      </c>
      <c r="E39" s="127">
        <v>500000</v>
      </c>
      <c r="F39" s="127">
        <v>500000</v>
      </c>
      <c r="G39" s="127">
        <v>0</v>
      </c>
      <c r="H39" s="127">
        <v>0</v>
      </c>
    </row>
    <row r="40" spans="1:8" s="89" customFormat="1">
      <c r="A40" s="139" t="s">
        <v>54</v>
      </c>
      <c r="B40" s="139" t="s">
        <v>236</v>
      </c>
      <c r="C40" s="109" t="s">
        <v>250</v>
      </c>
      <c r="D40" s="127">
        <v>300000</v>
      </c>
      <c r="E40" s="127">
        <v>300000</v>
      </c>
      <c r="F40" s="127">
        <v>300000</v>
      </c>
      <c r="G40" s="127">
        <v>0</v>
      </c>
      <c r="H40" s="127">
        <v>0</v>
      </c>
    </row>
    <row r="41" spans="1:8" s="89" customFormat="1">
      <c r="A41" s="139" t="s">
        <v>54</v>
      </c>
      <c r="B41" s="139" t="s">
        <v>236</v>
      </c>
      <c r="C41" s="109" t="s">
        <v>251</v>
      </c>
      <c r="D41" s="127">
        <v>135000</v>
      </c>
      <c r="E41" s="127">
        <v>135000</v>
      </c>
      <c r="F41" s="127">
        <v>135000</v>
      </c>
      <c r="G41" s="127">
        <v>0</v>
      </c>
      <c r="H41" s="127">
        <v>0</v>
      </c>
    </row>
    <row r="42" spans="1:8" s="89" customFormat="1">
      <c r="A42" s="139" t="s">
        <v>54</v>
      </c>
      <c r="B42" s="139" t="s">
        <v>236</v>
      </c>
      <c r="C42" s="109" t="s">
        <v>252</v>
      </c>
      <c r="D42" s="127">
        <v>194000</v>
      </c>
      <c r="E42" s="127">
        <v>194000</v>
      </c>
      <c r="F42" s="127">
        <v>194000</v>
      </c>
      <c r="G42" s="127">
        <v>0</v>
      </c>
      <c r="H42" s="127">
        <v>0</v>
      </c>
    </row>
    <row r="43" spans="1:8" s="89" customFormat="1">
      <c r="A43" s="139" t="s">
        <v>54</v>
      </c>
      <c r="B43" s="139" t="s">
        <v>236</v>
      </c>
      <c r="C43" s="109" t="s">
        <v>247</v>
      </c>
      <c r="D43" s="127">
        <v>500000</v>
      </c>
      <c r="E43" s="127">
        <v>498000</v>
      </c>
      <c r="F43" s="127">
        <v>498000</v>
      </c>
      <c r="G43" s="127">
        <v>0</v>
      </c>
      <c r="H43" s="127">
        <v>0</v>
      </c>
    </row>
    <row r="44" spans="1:8" s="89" customFormat="1">
      <c r="A44" s="139" t="s">
        <v>54</v>
      </c>
      <c r="B44" s="139" t="s">
        <v>236</v>
      </c>
      <c r="C44" s="109" t="s">
        <v>232</v>
      </c>
      <c r="D44" s="127">
        <v>460000</v>
      </c>
      <c r="E44" s="127">
        <v>457000</v>
      </c>
      <c r="F44" s="127">
        <v>457000</v>
      </c>
      <c r="G44" s="127">
        <v>0</v>
      </c>
      <c r="H44" s="127">
        <v>0</v>
      </c>
    </row>
    <row r="45" spans="1:8" s="89" customFormat="1">
      <c r="A45" s="139" t="s">
        <v>54</v>
      </c>
      <c r="B45" s="139" t="s">
        <v>236</v>
      </c>
      <c r="C45" s="109" t="s">
        <v>253</v>
      </c>
      <c r="D45" s="127">
        <v>114000</v>
      </c>
      <c r="E45" s="127">
        <v>113000</v>
      </c>
      <c r="F45" s="127">
        <v>113000</v>
      </c>
      <c r="G45" s="127">
        <v>0</v>
      </c>
      <c r="H45" s="127">
        <v>0</v>
      </c>
    </row>
    <row r="46" spans="1:8" s="89" customFormat="1">
      <c r="A46" s="139" t="s">
        <v>54</v>
      </c>
      <c r="B46" s="139" t="s">
        <v>236</v>
      </c>
      <c r="C46" s="109" t="s">
        <v>254</v>
      </c>
      <c r="D46" s="127">
        <v>109000</v>
      </c>
      <c r="E46" s="127">
        <v>108000</v>
      </c>
      <c r="F46" s="127">
        <v>108000</v>
      </c>
      <c r="G46" s="127">
        <v>0</v>
      </c>
      <c r="H46" s="127">
        <v>0</v>
      </c>
    </row>
    <row r="47" spans="1:8" s="89" customFormat="1">
      <c r="A47" s="139" t="s">
        <v>54</v>
      </c>
      <c r="B47" s="139" t="s">
        <v>236</v>
      </c>
      <c r="C47" s="109" t="s">
        <v>243</v>
      </c>
      <c r="D47" s="127">
        <v>136000</v>
      </c>
      <c r="E47" s="127">
        <v>134000</v>
      </c>
      <c r="F47" s="127">
        <v>134000</v>
      </c>
      <c r="G47" s="127">
        <v>0</v>
      </c>
      <c r="H47" s="127">
        <v>0</v>
      </c>
    </row>
    <row r="48" spans="1:8" s="89" customFormat="1">
      <c r="A48" s="139" t="s">
        <v>54</v>
      </c>
      <c r="B48" s="139" t="s">
        <v>236</v>
      </c>
      <c r="C48" s="109" t="s">
        <v>255</v>
      </c>
      <c r="D48" s="127">
        <v>95000</v>
      </c>
      <c r="E48" s="127">
        <v>94000</v>
      </c>
      <c r="F48" s="127">
        <v>94000</v>
      </c>
      <c r="G48" s="127">
        <v>0</v>
      </c>
      <c r="H48" s="127">
        <v>0</v>
      </c>
    </row>
    <row r="49" spans="1:8" s="89" customFormat="1">
      <c r="A49" s="139" t="s">
        <v>54</v>
      </c>
      <c r="B49" s="139" t="s">
        <v>236</v>
      </c>
      <c r="C49" s="109" t="s">
        <v>256</v>
      </c>
      <c r="D49" s="127">
        <v>152000</v>
      </c>
      <c r="E49" s="127">
        <v>148939</v>
      </c>
      <c r="F49" s="127">
        <v>148939</v>
      </c>
      <c r="G49" s="127">
        <v>0</v>
      </c>
      <c r="H49" s="127">
        <v>0</v>
      </c>
    </row>
    <row r="50" spans="1:8" s="89" customFormat="1">
      <c r="A50" s="139" t="s">
        <v>54</v>
      </c>
      <c r="B50" s="139" t="s">
        <v>236</v>
      </c>
      <c r="C50" s="109" t="s">
        <v>247</v>
      </c>
      <c r="D50" s="127">
        <v>440000</v>
      </c>
      <c r="E50" s="127">
        <v>437000</v>
      </c>
      <c r="F50" s="127">
        <v>437000</v>
      </c>
      <c r="G50" s="127">
        <v>0</v>
      </c>
      <c r="H50" s="127">
        <v>0</v>
      </c>
    </row>
    <row r="51" spans="1:8" s="89" customFormat="1">
      <c r="A51" s="139" t="s">
        <v>54</v>
      </c>
      <c r="B51" s="139" t="s">
        <v>236</v>
      </c>
      <c r="C51" s="109" t="s">
        <v>246</v>
      </c>
      <c r="D51" s="127">
        <v>492000</v>
      </c>
      <c r="E51" s="127">
        <v>489000</v>
      </c>
      <c r="F51" s="127">
        <v>489000</v>
      </c>
      <c r="G51" s="127">
        <v>0</v>
      </c>
      <c r="H51" s="127">
        <v>0</v>
      </c>
    </row>
    <row r="52" spans="1:8" s="89" customFormat="1">
      <c r="A52" s="140" t="s">
        <v>54</v>
      </c>
      <c r="B52" s="140" t="s">
        <v>236</v>
      </c>
      <c r="C52" s="128" t="s">
        <v>245</v>
      </c>
      <c r="D52" s="129">
        <v>500000</v>
      </c>
      <c r="E52" s="129">
        <v>498000</v>
      </c>
      <c r="F52" s="129">
        <v>498000</v>
      </c>
      <c r="G52" s="129">
        <v>0</v>
      </c>
      <c r="H52" s="129">
        <v>0</v>
      </c>
    </row>
    <row r="53" spans="1:8" ht="21.6" thickBot="1">
      <c r="A53" s="68"/>
      <c r="B53" s="69"/>
      <c r="C53" s="70" t="s">
        <v>45</v>
      </c>
      <c r="D53" s="90">
        <f>SUM(D35:D52)</f>
        <v>5710000</v>
      </c>
      <c r="E53" s="90">
        <f>SUM(E35:E52)</f>
        <v>5688939</v>
      </c>
      <c r="F53" s="90">
        <f>SUM(F35:F52)</f>
        <v>5688939</v>
      </c>
      <c r="G53" s="90">
        <f>SUM(G35:G52)</f>
        <v>0</v>
      </c>
      <c r="H53" s="90">
        <f>SUM(H35:H52)</f>
        <v>0</v>
      </c>
    </row>
    <row r="54" spans="1:8" ht="21.6" thickTop="1"/>
  </sheetData>
  <mergeCells count="4">
    <mergeCell ref="A21:C21"/>
    <mergeCell ref="A1:H1"/>
    <mergeCell ref="A2:H2"/>
    <mergeCell ref="A3:H3"/>
  </mergeCells>
  <pageMargins left="0.95866141699999996" right="0.15748031496063" top="0.74803149606299202" bottom="0.21" header="0.31496062992126" footer="0.1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งบแสดงฐานะการเงิน</vt:lpstr>
      <vt:lpstr>หมายหุตุ 2</vt:lpstr>
      <vt:lpstr>หมายเหตุ 3 4</vt:lpstr>
      <vt:lpstr>หมายเหตุ 5</vt:lpstr>
      <vt:lpstr>หมายเหตุ 6</vt:lpstr>
      <vt:lpstr>หมายเหตุ 7</vt:lpstr>
      <vt:lpstr>หมายเหตุ 8</vt:lpstr>
      <vt:lpstr>หมายเหตุ 9</vt:lpstr>
      <vt:lpstr>แนบ หมายเหตุ 9</vt:lpstr>
      <vt:lpstr>หมายเหตุ 10</vt:lpstr>
      <vt:lpstr>แนบ หมายเหตุ</vt:lpstr>
      <vt:lpstr>งบแสดงผลการดำเนินงาน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2019-03-20T03:23:28Z</cp:lastPrinted>
  <dcterms:created xsi:type="dcterms:W3CDTF">2018-11-04T15:21:30Z</dcterms:created>
  <dcterms:modified xsi:type="dcterms:W3CDTF">2019-03-20T04:29:00Z</dcterms:modified>
</cp:coreProperties>
</file>