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minimized="1" xWindow="0" yWindow="4416" windowWidth="15576" windowHeight="8856" tabRatio="886" activeTab="8"/>
  </bookViews>
  <sheets>
    <sheet name="งบแสดงฐานะการเงิน" sheetId="1" r:id="rId1"/>
    <sheet name="ม.2 งบทรัพย์สิน" sheetId="2" r:id="rId2"/>
    <sheet name="ม. 3,4" sheetId="3" r:id="rId3"/>
    <sheet name="ม. 5" sheetId="28" r:id="rId4"/>
    <sheet name="ม. 6" sheetId="5" r:id="rId5"/>
    <sheet name="ม. 6 (2)" sheetId="32" r:id="rId6"/>
    <sheet name="6 3" sheetId="35" r:id="rId7"/>
    <sheet name="ม. 7" sheetId="6" r:id="rId8"/>
    <sheet name="หมายเหตุเงินสะสม" sheetId="26" r:id="rId9"/>
    <sheet name="แนบท้าย ม.8" sheetId="9" r:id="rId10"/>
    <sheet name="แนบท้าย 8 2" sheetId="36" r:id="rId11"/>
    <sheet name="ม.9" sheetId="34" r:id="rId12"/>
    <sheet name="งบแสดงผลการดำเนินงาน" sheetId="27" r:id="rId1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26" l="1"/>
  <c r="H20" i="36" l="1"/>
  <c r="G20" i="36"/>
  <c r="F20" i="36"/>
  <c r="E20" i="36"/>
  <c r="D20" i="36"/>
  <c r="A1" i="36"/>
  <c r="G18" i="35"/>
  <c r="A1" i="35"/>
  <c r="A1" i="32"/>
  <c r="A1" i="6" l="1"/>
  <c r="H25" i="2"/>
  <c r="E18" i="34" l="1"/>
  <c r="D18" i="34"/>
  <c r="E28" i="27" l="1"/>
  <c r="E22" i="27"/>
  <c r="E23" i="27"/>
  <c r="E24" i="27"/>
  <c r="E25" i="27"/>
  <c r="E26" i="27"/>
  <c r="E27" i="27"/>
  <c r="E21" i="27"/>
  <c r="G18" i="34"/>
  <c r="F18" i="34"/>
  <c r="G16" i="34"/>
  <c r="G15" i="34"/>
  <c r="G14" i="34"/>
  <c r="G13" i="34"/>
  <c r="E19" i="27"/>
  <c r="E24" i="9"/>
  <c r="F24" i="9"/>
  <c r="D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M14" i="26"/>
  <c r="I15" i="26"/>
  <c r="G12" i="26"/>
  <c r="F9" i="6"/>
  <c r="H30" i="28"/>
  <c r="E30" i="27" l="1"/>
  <c r="G15" i="5"/>
  <c r="I18" i="3" l="1"/>
  <c r="A1" i="2"/>
  <c r="J9" i="6" l="1"/>
  <c r="F24" i="34" l="1"/>
  <c r="E24" i="34"/>
  <c r="D24" i="34"/>
  <c r="G23" i="34"/>
  <c r="G24" i="34" s="1"/>
  <c r="C25" i="2" l="1"/>
  <c r="C30" i="27"/>
  <c r="C19" i="27"/>
  <c r="G12" i="34"/>
  <c r="G11" i="34"/>
  <c r="G10" i="34"/>
  <c r="G9" i="34"/>
  <c r="G8" i="34"/>
  <c r="A1" i="34"/>
  <c r="G9" i="9"/>
  <c r="A1" i="27"/>
  <c r="F19" i="27"/>
  <c r="G19" i="27"/>
  <c r="H19" i="27"/>
  <c r="I19" i="27"/>
  <c r="J19" i="27"/>
  <c r="K19" i="27"/>
  <c r="L19" i="27"/>
  <c r="M19" i="27"/>
  <c r="O19" i="27"/>
  <c r="P19" i="27"/>
  <c r="D30" i="27"/>
  <c r="B30" i="27"/>
  <c r="D19" i="27"/>
  <c r="B19" i="27"/>
  <c r="G8" i="9"/>
  <c r="G24" i="9" s="1"/>
  <c r="A1" i="26"/>
  <c r="H17" i="28"/>
  <c r="E25" i="2"/>
  <c r="A1" i="9"/>
  <c r="M15" i="26"/>
  <c r="A1" i="5"/>
  <c r="A1" i="3"/>
  <c r="A1" i="28" s="1"/>
  <c r="I12" i="3"/>
  <c r="J25" i="2"/>
  <c r="G12" i="3"/>
  <c r="K20" i="26" l="1"/>
  <c r="K21" i="26" s="1"/>
  <c r="G25" i="1"/>
  <c r="I25" i="1"/>
  <c r="I19" i="1"/>
  <c r="I20" i="1" s="1"/>
  <c r="G19" i="1"/>
  <c r="G20" i="1" s="1"/>
  <c r="I11" i="1"/>
  <c r="I12" i="1" s="1"/>
  <c r="E31" i="27" l="1"/>
  <c r="I20" i="26"/>
  <c r="I21" i="26" s="1"/>
  <c r="I26" i="1"/>
  <c r="G26" i="1"/>
</calcChain>
</file>

<file path=xl/sharedStrings.xml><?xml version="1.0" encoding="utf-8"?>
<sst xmlns="http://schemas.openxmlformats.org/spreadsheetml/2006/main" count="592" uniqueCount="241">
  <si>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</si>
  <si>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</si>
  <si>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</si>
  <si>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</si>
  <si>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</si>
  <si>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รวมสินทรัพย์หมุนเวียน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</si>
  <si>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</si>
  <si>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</si>
  <si>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</si>
  <si>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ปี 2561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</si>
  <si>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</si>
  <si>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</si>
  <si>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</si>
  <si>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</si>
  <si>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</si>
  <si>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</si>
  <si>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</si>
  <si>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</si>
  <si>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</si>
  <si>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</si>
  <si>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</si>
  <si>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</si>
  <si>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หมายเหตุ 2  งบทรัพย์สิน</t>
  </si>
  <si>
    <t>ประเภททรัพย์สิน</t>
  </si>
  <si>
    <t xml:space="preserve"> ก. อสังหาริมทรัพย์</t>
  </si>
  <si>
    <t xml:space="preserve"> ข. สังหาริมทรัพย์</t>
  </si>
  <si>
    <t>ครุภัณฑ์สำนักงาน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</si>
  <si>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</si>
  <si>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</si>
  <si>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</si>
  <si>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</si>
  <si>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</si>
  <si>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</si>
  <si>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ครุภัณฑ์งานบ้านงานครัว</t>
  </si>
  <si>
    <t>ครุภัณฑ์สำรวจ</t>
  </si>
  <si>
    <t>ครุภัณฑ์คอมพิวเตอร์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</si>
  <si>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</si>
  <si>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</si>
  <si>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</si>
  <si>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</si>
  <si>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หมายเหตุ 3  เงินสดและเงินฝากธนาคาร</t>
  </si>
  <si>
    <t>เงินฝากธนาคาร</t>
  </si>
  <si>
    <t>รวม</t>
  </si>
  <si>
    <t>ชื่อ - สกุล ผู้ยืม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</si>
  <si>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</si>
  <si>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</si>
  <si>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</si>
  <si>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</si>
  <si>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</si>
  <si>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</si>
  <si>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เงินรับฝากภาษีหัก ณ ที่จ่าย</t>
  </si>
  <si>
    <t>เงินรับฝากประกันสัญญา</t>
  </si>
  <si>
    <t>เงินรับฝากเงินทุนโครงการเศรษฐกิจชุมชน</t>
  </si>
  <si>
    <t>รายรับจริงสูงกว่ารายจ่ายจริง</t>
  </si>
  <si>
    <t>จ่ายขาดเงินสะสม</t>
  </si>
  <si>
    <t>1. ลูกหนี้ค่าภาษี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</si>
  <si>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</si>
  <si>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</si>
  <si>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</si>
  <si>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</si>
  <si>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ประมาณการ</t>
  </si>
  <si>
    <t>งบกลาง</t>
  </si>
  <si>
    <t>งานบริหารทั่วไป</t>
  </si>
  <si>
    <t>การศึกษา</t>
  </si>
  <si>
    <t>สาธารณสุข</t>
  </si>
  <si>
    <t>เคหะและชุมชน</t>
  </si>
  <si>
    <t>การเกษตร</t>
  </si>
  <si>
    <t>รายจ่าย</t>
  </si>
  <si>
    <t>งบแสดงผลการดำเนินงานจ่ายจากเงินรายรับ</t>
  </si>
  <si>
    <t>เงินงบประมาณ</t>
  </si>
  <si>
    <t>แผนงานบริหารงานทั่วไป</t>
  </si>
  <si>
    <t>ค่าใช้สอย</t>
  </si>
  <si>
    <t>รายจ่ายเพื่อให้ได้มาซึ่งบริการ</t>
  </si>
  <si>
    <t>แผนงานการศึกษา</t>
  </si>
  <si>
    <t>งานบริหารทั่วไปเกี่ยวกับการศึกษา</t>
  </si>
  <si>
    <t>ค่าวัสดุ</t>
  </si>
  <si>
    <t>แผนงานสาธารณสุข</t>
  </si>
  <si>
    <t>แผนงานเคหะและชุมชน</t>
  </si>
  <si>
    <t>ค่าที่ดินและสิ่งก่อสร้าง</t>
  </si>
  <si>
    <t>ค่าก่อสร้างสิ่งสาธารณูปโภค</t>
  </si>
  <si>
    <t>รายจ่ายอื่น</t>
  </si>
  <si>
    <t>เงินเดือน (ฝ่ายประจำ)</t>
  </si>
  <si>
    <t xml:space="preserve">เงินรับฝากส่วนลด 6 % </t>
  </si>
  <si>
    <t>-</t>
  </si>
  <si>
    <t>รายจ่ายค้างจ่ายเหลือจ่าย</t>
  </si>
  <si>
    <t>เงินเบิกเกินส่งคืน</t>
  </si>
  <si>
    <t>หัก</t>
  </si>
  <si>
    <r>
      <t xml:space="preserve">ทั้งนี้ ได้รับอนุมัติให้จ่ายเงินสะสมที่อยู่ระหว่างดำเนินการจำนวน </t>
    </r>
    <r>
      <rPr>
        <sz val="16"/>
        <color indexed="8"/>
        <rFont val="TH SarabunPSK"/>
        <family val="2"/>
      </rPr>
      <t xml:space="preserve"> </t>
    </r>
  </si>
  <si>
    <t>รวมจ่ายจาก
เงินงบประมาณ</t>
  </si>
  <si>
    <t/>
  </si>
  <si>
    <t>เงินเดือน (ฝ่ายการเมือง)</t>
  </si>
  <si>
    <t>ค่าตอบแทน</t>
  </si>
  <si>
    <t>ค่าสาธารณูปโภค</t>
  </si>
  <si>
    <t>ค่าครุภัณฑ์</t>
  </si>
  <si>
    <t>เงินอุดหนุน</t>
  </si>
  <si>
    <t>รายรับ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</si>
  <si>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</si>
  <si>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</si>
  <si>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</si>
  <si>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</si>
  <si>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</si>
  <si>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</si>
  <si>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</si>
  <si>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บริหารงานทั่วไป</t>
  </si>
  <si>
    <t>การรักษาความสงบภายใน</t>
  </si>
  <si>
    <t>สังคมสงเคราะห์</t>
  </si>
  <si>
    <t>สร้างความเข้มแข็งของชุมชน</t>
  </si>
  <si>
    <t>การศาสนาวัฒนธรรมและนันทนาการ</t>
  </si>
  <si>
    <t>รายได้</t>
  </si>
  <si>
    <t>ลูกหนี้เงินทุนโครงการเศรษฐกิจชุมชน</t>
  </si>
  <si>
    <t xml:space="preserve">  ปี 2561</t>
  </si>
  <si>
    <t>โครงการที่ยืม</t>
  </si>
  <si>
    <t>ค่าตอบแทนผู้ปฏิบัติราชการอันเป็นประโยชน์แก่องค์กรปกครองส่วนท้องถิ่น</t>
  </si>
  <si>
    <t>งานบริหารงานคลัง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</si>
  <si>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</si>
  <si>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</si>
  <si>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งานระดับก่อนวัยเรียนและประถมศึกษา</t>
  </si>
  <si>
    <t>ค่าอาหารเสริม (นม)</t>
  </si>
  <si>
    <t>ค่าอาหารเสริมนมเดือนต.ค.+ช่วงปิดภาคเรียนที่ 1/2561</t>
  </si>
  <si>
    <t>งานบริการสาธารณสุขและงานสาธารณสุขอื่น</t>
  </si>
  <si>
    <t>แผนงานสังคมสงเคราะห์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</si>
  <si>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</si>
  <si>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</si>
  <si>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เงินประโยชน์ตอบแทนอื่นเป็นกรณีพิเศษ (โบนัส) ปี 2561</t>
  </si>
  <si>
    <t xml:space="preserve">ค่าจ้างเหมาบริการแพทย์ฉุกเฉินเดือนก.ย. 61 </t>
  </si>
  <si>
    <t>เงินสะสม 1 ตุลาคม</t>
  </si>
  <si>
    <t>เงินสะสม 30  กันยายน   ประกอบด้วย</t>
  </si>
  <si>
    <t>2. เงินสะสมที่สามารถนำไปใช้ได้</t>
  </si>
  <si>
    <t>จำนวนเงินที่ได้รับอนุมัติ</t>
  </si>
  <si>
    <t>ค่าก่อสร้างสิ่งสาธารณูปการ</t>
  </si>
  <si>
    <t>รวมรายจ่าย</t>
  </si>
  <si>
    <t>รวมรายรับ</t>
  </si>
  <si>
    <t>รายได้จากทุน</t>
  </si>
  <si>
    <t>รายรับสูงกว่าหรือ(ต่ำกว่า)รายจ่าย</t>
  </si>
  <si>
    <t>.............................................</t>
  </si>
  <si>
    <t>.................................................</t>
  </si>
  <si>
    <t>ณ วันที่ 30 กันยายน  2562</t>
  </si>
  <si>
    <t>สำหรับปี สิ้นสุดวันที่ 30 กันยายน 2562</t>
  </si>
  <si>
    <t>ปี 2562</t>
  </si>
  <si>
    <t xml:space="preserve">  ปี 2562</t>
  </si>
  <si>
    <t>เงินประโยชน์ตอบแทนอื่นเป็นกรณีพิเศษ (โบนัส) ปี 2562</t>
  </si>
  <si>
    <t>เบี้ยยังชีพความพิการ</t>
  </si>
  <si>
    <t>ตั้งแต่วันที่ 1 ตุลาคม 2561 ถึง วันที่ 30 กันยายน 2562</t>
  </si>
  <si>
    <t>รวมจ่ายจากเงินอุดหนุนระบุวัตถุประสงค์/เฉพาะกิจ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</si>
  <si>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เงินทุนสำรองเงินสะสม</t>
    </r>
  </si>
  <si>
    <t xml:space="preserve">เงินสะสม  วันที่ 30 กันยายน </t>
  </si>
  <si>
    <t>เงินฝากกระทรวงการคลัง</t>
  </si>
  <si>
    <t>อาคารสำนักงาน</t>
  </si>
  <si>
    <t>อาคารเพื่อประโยชน์อื่น</t>
  </si>
  <si>
    <t>ส่วนปรับปรุงอาคาร</t>
  </si>
  <si>
    <t>ครุภัณฑ์อื่น</t>
  </si>
  <si>
    <t>ครุภัณฑ์การศึกษา</t>
  </si>
  <si>
    <t>องค์การบริหารส่วนตำบลโคกสูง</t>
  </si>
  <si>
    <t>กรุงไทย ประเภทออมทรัพย์ เลขที่ 3730382780</t>
  </si>
  <si>
    <t>กรุงไทย ประเภทออมทรัพย์ เลขที่ 9898595922</t>
  </si>
  <si>
    <t>ธ.ก.ส. ประเภทออมทรัพย์ เลขที่  015932680812</t>
  </si>
  <si>
    <t>ธ.ก.ส. ประเภทออมทรัพย์ เลขที่ 5932679465</t>
  </si>
  <si>
    <t>ออมสิน ประเภทออมทรัพย์ เลขที่ 020139063844</t>
  </si>
  <si>
    <t>ออมสิน ประเภทประจำ เลขที่ 365050002002</t>
  </si>
  <si>
    <t>หมายเหตุ 4  เงินฝากกระทรวงการคลัง</t>
  </si>
  <si>
    <t xml:space="preserve">             เงินอุดหนุนทั่วไปสำหรับดำเนินการตามอำนาจหน้าที่และภารกิจถ่ายโอนเลือกทำ</t>
  </si>
  <si>
    <t>ค่าอาหารเสริมนมเดือนกันยายน -ต.ค.+ช่วงปิดภาคเรียนที่ 1/2562</t>
  </si>
  <si>
    <t>ค่าจ้างเหมาบริการ โครงการปฏิบัติงานด้านบริการแพทย์ฉุกเฉินและกู้ภัย อบต.โคกสูง</t>
  </si>
  <si>
    <t>แผนงานอุตสาหกรรมและการโยธา</t>
  </si>
  <si>
    <t>งานก่อสร้างโครงสร้างพื้นฐาน</t>
  </si>
  <si>
    <t>โครงการซ่อมแซมถนนพร้อมลงลูกรังถนนบ้านสระตะเคียน หมู่ 7</t>
  </si>
  <si>
    <t>โครงการก่อสร้างถนนลูกรัง บ้านคูขาด หมู่ 2 ตำบลโคกสูง</t>
  </si>
  <si>
    <t>โครงการก่อสร้างถนนลูกรัง บ้านโนนสมบูรณ์ หมู่ 5 ตำบลโคกสูง</t>
  </si>
  <si>
    <t>โครงการก่อสร้างถนนคอนกรีตเสริมเหล็ก บ้านหนองนกเขา หมู่ 8</t>
  </si>
  <si>
    <t>โครงการก่อสร้างถนนคอนกรีตเสริมเหล็กบ้านสระตะเคียน หมู่ 7</t>
  </si>
  <si>
    <t>โครงการก่อสร้างถนนคอนกรึตเสริมเหล็ก บ้านหนองนกเขา หมู่ 8</t>
  </si>
  <si>
    <t>นางเตือนใจ  สินสุพรรณ์</t>
  </si>
  <si>
    <t>นางประจวบ  ขมพุดชา</t>
  </si>
  <si>
    <t>นางละมัย  ทองอาจ</t>
  </si>
  <si>
    <t>นางลำใย  แพไธสง</t>
  </si>
  <si>
    <t>นางสด  บุญจันทร์</t>
  </si>
  <si>
    <t>นางสมสวย  สินสุพรรณ์</t>
  </si>
  <si>
    <t>นางสุนันทา  พุดสี</t>
  </si>
  <si>
    <t>นางเอมอร  เชือกรัมย์</t>
  </si>
  <si>
    <t>นางสำเนียง  แพงคำตา</t>
  </si>
  <si>
    <t>เลขที่สัญญากู้เงิน 1/2560- กลุ่มทอผ้าไหมและแม่บ้านโภชนาการ</t>
  </si>
  <si>
    <t>เลขที่สัญญากู้เงิน  2/2560- กลุ่มทอผ้าไหม</t>
  </si>
  <si>
    <t>เลขที่สัญญากู้เงิน  3 /2560- กลุ่มทอผ้าไหม</t>
  </si>
  <si>
    <t>เลขที่สัญญากู้เงิน 4/2560-   กลุ่มออมทรัพย์เพื่อการผลิต</t>
  </si>
  <si>
    <t>เลขที่สัญญากู้เงิน 5/2560-  กลุ่มออมทรัพย์เพื่อการผลิต</t>
  </si>
  <si>
    <t>เลขที่สัญญากู้เงิน 7/2560-  กลุ่มทอเสื่อ</t>
  </si>
  <si>
    <t>เลขที่สัญญากู้เงิน 6/2560-  กลุ่มทอเสื่อด้วยต้นกก</t>
  </si>
  <si>
    <t>เลขที่สัญญากู้เงิน 8/2560- กลุ่มจักสานตะกร้า</t>
  </si>
  <si>
    <t xml:space="preserve">เลขที่สัญญากู้เงิน 9/2560- กลุ่มทอผ้าไหม  ผ้าฝ้าย </t>
  </si>
  <si>
    <t>รายการปรับปรุงยอดเงินสะสมระหว่างปี</t>
  </si>
  <si>
    <t>โครงการซ่อมแซมถนนพร้อมลงลูกรัง หมู่ 1</t>
  </si>
  <si>
    <t>โครงการก่อสร้างถนนลูกรัง หมู่ 4</t>
  </si>
  <si>
    <t>โครงการซ่อมแซมถนนพร้อมลงลูกรัง หมู่ 5</t>
  </si>
  <si>
    <t>โครงการก่อสร้างถนนลูกรัง หมู่ 5</t>
  </si>
  <si>
    <t>โครงการก่อสร้างถนนลูกรัง หมู่  2</t>
  </si>
  <si>
    <t>โครงการก่อสร้างถนนคอนกรีตเสริมเหล็ก หมู่ 6</t>
  </si>
  <si>
    <t>โครงการก่อสร้างถนนคอนกรีตเสริมเหล็ก หมู่ 2</t>
  </si>
  <si>
    <t>โครงการก่อสร้างถนนคอนกรีตเสริมเหล็ก หมู่ 5</t>
  </si>
  <si>
    <t>โครงการก่อสร้างถนนคอนกรีตเสริมเหล็ก หมู่ 4</t>
  </si>
  <si>
    <t>โครงการก่อสร้างถนนคอนกรีตเสริมเหล็ก หมู่ 3</t>
  </si>
  <si>
    <t>โครงการก่อสร้างถนนคอนกรีตเสริมเหล็ก หมู่ 1</t>
  </si>
  <si>
    <t>โครงการก่อสร้างถนนลูกรัง หมู่ 6</t>
  </si>
  <si>
    <t>ขุนลอกสระน้ำบ้านสระตะเคียน  หมู่ที่ 7</t>
  </si>
  <si>
    <t>โครงการก่อสร้างถนนคอนกรีตบ้านโนนสมบูรณ์ หมู่ 5</t>
  </si>
  <si>
    <t>โครงการก่อสร้างถนนคอนกรีตเสริมเหล็ก บ้านคูขาด หมู่ 2 ตำบลโคกสูง</t>
  </si>
  <si>
    <t>โครงการก่อสร้างถนนคอนกรีตเสริมเหล็ก บ้านโคกสูง หมู่ 1 ตำบลโคกสูง</t>
  </si>
  <si>
    <t>โครงการก่อสร้างถนนคอนกรีตเสริมเหล็ก บ้านสะเดาหวาน หมู่ 4 ตำบลโคกสูง</t>
  </si>
  <si>
    <t>โครงการก่อสร้างถนนคอนกรีตเสริมเหล็ก บ้านหนองนกเขา หมู่ 8 ตำบลโคกสูง</t>
  </si>
  <si>
    <t>โครงการก่อสร้างถนนคอนกรีตเสริมเหล็ก บ้านหนองหว้า หมู่ 6 ตำบลโคกสูง</t>
  </si>
  <si>
    <t xml:space="preserve">  ...........................................</t>
  </si>
  <si>
    <t>(นางสาวปาริชาติ  ถุนนอก)</t>
  </si>
  <si>
    <t>ปลัดองค์การบริหารส่วนตำบลโคกสูง</t>
  </si>
  <si>
    <t>(นายประมวล  บุตรวิชา)</t>
  </si>
  <si>
    <t>นากยกองค์การบริหารส่วนตำบลโคกสูง</t>
  </si>
  <si>
    <t xml:space="preserve">   (นางสาวทัศนีย์  บุญเทียน )</t>
  </si>
  <si>
    <t xml:space="preserve">         ผู้อำนวยการกองคลัง</t>
  </si>
  <si>
    <t xml:space="preserve"> นักวิชาการเงินและบัญชี รักษาราชการแทน</t>
  </si>
  <si>
    <t>โครงการซ่อมแซมถนนลงลูกรังถนนบ้านโนนสมบูรณ์ หมู่ที่ 5</t>
  </si>
  <si>
    <t>โครงการซ่อมแซมถนนลงลูกรัง ถนนบ้านโนนสวรรค์ หมู่ 3</t>
  </si>
  <si>
    <t>โครงการซ่อมแซมถนนพร้อมลูกรังถนนบ้านหนองหว้า หมู่ 6</t>
  </si>
  <si>
    <t>โครงการก่อสร้างถนนลูกรัง  บ้านคูขาด หมู่ 2</t>
  </si>
  <si>
    <t>หมายเหตุ 5  ลูกหนี้เงินทุนโครงการเศรษฐกิจชุมชน</t>
  </si>
  <si>
    <t xml:space="preserve">    หมายเหตุ 8  เงินสะสม</t>
  </si>
  <si>
    <t>รายละเอียดแนบท้ายหมายเหตุ 8  เงินสะสม</t>
  </si>
  <si>
    <t xml:space="preserve">หมายเหตุ 9  เงินทุนสำรองเงินสะสม </t>
  </si>
  <si>
    <t>หมายเหตุ 6  รายจ่ายค้างจ่าย</t>
  </si>
  <si>
    <t>หมายเหตุ 6  รายจ่ายค้างจ่าย (ต่อ)</t>
  </si>
  <si>
    <t>หมายเหตุ 7  เงินรับฝาก</t>
  </si>
  <si>
    <t>โครงการก่อสร้างถนนคอนกรึตเสริมเหล็ก บ้านโนนสมบูรณ์ หมู่ที่ 5</t>
  </si>
  <si>
    <t xml:space="preserve">โครงการก่อสร้างถนนคอนกรีตเสริมเหล็ก บ้านคูขาด หมู่ที่ 2 </t>
  </si>
  <si>
    <t xml:space="preserve">โครงการก่อสร้างถนน คสล. บ้านสะเดาหวาน หมู่ 4 </t>
  </si>
  <si>
    <t xml:space="preserve">โครงการก่อสร้างรางระบายน้ำรูปตัววี บ้านหนองหว้าหมู่ 6 </t>
  </si>
  <si>
    <t xml:space="preserve">โครงการก่อสร้างถนนคอนกรีตเสริมเหล็ก บ้านโคกสูง หมู่ 1 </t>
  </si>
  <si>
    <t>บวก  รายรับจริงสูงกว่ารายจ่ายจริงหลังหักเงินทุนสำรองเงินสะสม</t>
  </si>
  <si>
    <t>รายละเอียดแนบท้ายหมายเหตุ 8  เงินสะสม (ต่อ)</t>
  </si>
  <si>
    <t xml:space="preserve">                                     องค์การบริหารส่วนตำบลโคกสูง</t>
  </si>
  <si>
    <t>เงินตกเบิกเบี้ยความพิการประจำปีงบประมาณ พ.ศ. 2559 ที่ค้างจ่าย</t>
  </si>
  <si>
    <t>และจะเบิกจ่ายในปีงบประมาณต่อไป ตามรายละเอียดแนบท้าย หมายเหตุ 8</t>
  </si>
  <si>
    <t>ค่าจ้างเหมาทำความสะอาดศูนย์พัฒนาเด็กเล็ก ด้านนอก และด้านในอาคาร จำนวน 2 ราย</t>
  </si>
  <si>
    <t>ค่าจ้างเหมาทำความสะอาดอาคารสำนักงานองค์การบริหารส่วนตำบล</t>
  </si>
  <si>
    <t>ค่าจ้างเหมาพนักงานขับรถ และคนงาน ประจำรถบรรทุกน้ำอเนกประสงค์ จำนวน 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</si>
</sst>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\-#,##0.00;\(#,##0.00\)"/>
    <numFmt numFmtId="189" formatCode="[$-1041E]#,##0.00;\(#,##0.00\);&quot;-&quot;"/>
    <numFmt numFmtId="190" formatCode="[&lt;=99999999][$-D000000]0\-####\-####;[$-D000000]#\-####\-####"/>
  </numFmts>
  <fonts count="18" x14ac:knownFonts="1"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u/>
      <sz val="16"/>
      <color indexed="8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 val="singleAccounting"/>
      <sz val="16"/>
      <color theme="1"/>
      <name val="TH SarabunPSK"/>
      <family val="2"/>
    </font>
    <font>
      <u val="doubleAccounting"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5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18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253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5" xfId="0" applyFont="1" applyBorder="1"/>
    <xf numFmtId="0" fontId="9" fillId="0" borderId="6" xfId="0" applyFont="1" applyBorder="1"/>
    <xf numFmtId="0" fontId="9" fillId="0" borderId="5" xfId="0" applyFont="1" applyBorder="1"/>
    <xf numFmtId="0" fontId="9" fillId="0" borderId="7" xfId="0" applyFont="1" applyBorder="1"/>
    <xf numFmtId="0" fontId="10" fillId="0" borderId="0" xfId="0" applyFont="1" applyAlignment="1"/>
    <xf numFmtId="0" fontId="9" fillId="0" borderId="9" xfId="0" applyFont="1" applyBorder="1"/>
    <xf numFmtId="0" fontId="9" fillId="0" borderId="1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6" xfId="0" applyFont="1" applyBorder="1"/>
    <xf numFmtId="4" fontId="9" fillId="0" borderId="0" xfId="0" applyNumberFormat="1" applyFont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/>
    </xf>
    <xf numFmtId="4" fontId="9" fillId="0" borderId="0" xfId="0" applyNumberFormat="1" applyFont="1"/>
    <xf numFmtId="4" fontId="9" fillId="0" borderId="6" xfId="0" applyNumberFormat="1" applyFont="1" applyBorder="1"/>
    <xf numFmtId="4" fontId="10" fillId="0" borderId="14" xfId="0" applyNumberFormat="1" applyFont="1" applyBorder="1"/>
    <xf numFmtId="0" fontId="10" fillId="0" borderId="0" xfId="0" applyNumberFormat="1" applyFont="1" applyAlignment="1">
      <alignment horizontal="center"/>
    </xf>
    <xf numFmtId="4" fontId="9" fillId="0" borderId="5" xfId="0" applyNumberFormat="1" applyFont="1" applyBorder="1"/>
    <xf numFmtId="4" fontId="10" fillId="0" borderId="1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" fontId="10" fillId="0" borderId="16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9" fillId="0" borderId="0" xfId="5" applyFont="1"/>
    <xf numFmtId="0" fontId="10" fillId="0" borderId="0" xfId="5" applyFont="1"/>
    <xf numFmtId="43" fontId="9" fillId="0" borderId="0" xfId="2" applyFont="1"/>
    <xf numFmtId="0" fontId="9" fillId="0" borderId="12" xfId="5" applyFont="1" applyBorder="1"/>
    <xf numFmtId="0" fontId="10" fillId="0" borderId="13" xfId="5" applyFont="1" applyBorder="1" applyAlignment="1">
      <alignment horizontal="center"/>
    </xf>
    <xf numFmtId="43" fontId="9" fillId="0" borderId="9" xfId="2" applyFont="1" applyBorder="1"/>
    <xf numFmtId="0" fontId="10" fillId="0" borderId="12" xfId="2" applyNumberFormat="1" applyFont="1" applyBorder="1" applyAlignment="1">
      <alignment horizontal="center"/>
    </xf>
    <xf numFmtId="0" fontId="9" fillId="0" borderId="9" xfId="5" applyFont="1" applyBorder="1"/>
    <xf numFmtId="0" fontId="9" fillId="0" borderId="3" xfId="5" applyFont="1" applyBorder="1"/>
    <xf numFmtId="0" fontId="9" fillId="0" borderId="17" xfId="5" applyFont="1" applyBorder="1"/>
    <xf numFmtId="43" fontId="9" fillId="0" borderId="4" xfId="2" applyFont="1" applyBorder="1" applyAlignment="1"/>
    <xf numFmtId="43" fontId="9" fillId="0" borderId="5" xfId="2" applyFont="1" applyBorder="1" applyAlignment="1"/>
    <xf numFmtId="43" fontId="9" fillId="0" borderId="0" xfId="2" applyFont="1" applyBorder="1" applyAlignment="1"/>
    <xf numFmtId="43" fontId="9" fillId="0" borderId="6" xfId="2" applyFont="1" applyBorder="1"/>
    <xf numFmtId="43" fontId="12" fillId="0" borderId="5" xfId="2" applyFont="1" applyBorder="1" applyAlignment="1"/>
    <xf numFmtId="43" fontId="12" fillId="0" borderId="0" xfId="2" applyFont="1" applyBorder="1" applyAlignment="1"/>
    <xf numFmtId="0" fontId="9" fillId="0" borderId="0" xfId="5" applyFont="1" applyBorder="1"/>
    <xf numFmtId="0" fontId="9" fillId="0" borderId="5" xfId="5" applyFont="1" applyBorder="1"/>
    <xf numFmtId="43" fontId="9" fillId="0" borderId="0" xfId="2" applyFont="1" applyBorder="1"/>
    <xf numFmtId="188" fontId="9" fillId="0" borderId="2" xfId="2" applyNumberFormat="1" applyFont="1" applyBorder="1"/>
    <xf numFmtId="188" fontId="9" fillId="0" borderId="0" xfId="2" applyNumberFormat="1" applyFont="1" applyBorder="1"/>
    <xf numFmtId="43" fontId="9" fillId="0" borderId="18" xfId="2" applyFont="1" applyBorder="1"/>
    <xf numFmtId="0" fontId="9" fillId="0" borderId="7" xfId="5" applyFont="1" applyBorder="1"/>
    <xf numFmtId="0" fontId="9" fillId="0" borderId="2" xfId="5" applyFont="1" applyBorder="1"/>
    <xf numFmtId="43" fontId="13" fillId="0" borderId="19" xfId="2" applyFont="1" applyBorder="1"/>
    <xf numFmtId="43" fontId="13" fillId="0" borderId="8" xfId="2" applyFont="1" applyBorder="1"/>
    <xf numFmtId="43" fontId="13" fillId="0" borderId="0" xfId="2" applyFont="1" applyBorder="1"/>
    <xf numFmtId="0" fontId="10" fillId="0" borderId="0" xfId="5" applyFont="1" applyBorder="1" applyAlignment="1">
      <alignment horizontal="center"/>
    </xf>
    <xf numFmtId="43" fontId="9" fillId="0" borderId="0" xfId="4" applyFont="1" applyBorder="1" applyAlignment="1">
      <alignment horizontal="center"/>
    </xf>
    <xf numFmtId="43" fontId="12" fillId="0" borderId="0" xfId="2" applyFont="1" applyBorder="1"/>
    <xf numFmtId="43" fontId="13" fillId="0" borderId="0" xfId="5" applyNumberFormat="1" applyFont="1" applyBorder="1"/>
    <xf numFmtId="0" fontId="9" fillId="0" borderId="0" xfId="5" applyFont="1" applyBorder="1" applyAlignment="1"/>
    <xf numFmtId="0" fontId="9" fillId="0" borderId="0" xfId="5" applyFont="1" applyAlignment="1">
      <alignment vertical="top"/>
    </xf>
    <xf numFmtId="0" fontId="9" fillId="0" borderId="0" xfId="5" applyFont="1" applyBorder="1" applyAlignment="1">
      <alignment vertical="top"/>
    </xf>
    <xf numFmtId="43" fontId="13" fillId="0" borderId="0" xfId="2" applyFont="1" applyBorder="1" applyAlignment="1">
      <alignment vertical="top"/>
    </xf>
    <xf numFmtId="49" fontId="9" fillId="0" borderId="0" xfId="5" applyNumberFormat="1" applyFont="1" applyBorder="1" applyAlignment="1"/>
    <xf numFmtId="41" fontId="9" fillId="0" borderId="0" xfId="4" applyNumberFormat="1" applyFont="1" applyBorder="1" applyAlignment="1">
      <alignment horizontal="center"/>
    </xf>
    <xf numFmtId="43" fontId="9" fillId="0" borderId="0" xfId="4" applyFont="1"/>
    <xf numFmtId="0" fontId="10" fillId="0" borderId="0" xfId="5" applyFont="1" applyAlignment="1">
      <alignment horizontal="center"/>
    </xf>
    <xf numFmtId="0" fontId="2" fillId="0" borderId="0" xfId="7" applyFont="1" applyFill="1" applyBorder="1"/>
    <xf numFmtId="0" fontId="2" fillId="0" borderId="5" xfId="7" applyFont="1" applyFill="1" applyBorder="1"/>
    <xf numFmtId="187" fontId="9" fillId="0" borderId="5" xfId="1" applyFont="1" applyBorder="1"/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2" xfId="7" applyNumberFormat="1" applyFont="1" applyFill="1" applyBorder="1" applyAlignment="1">
      <alignment horizontal="center" vertical="center" wrapText="1" readingOrder="1"/>
    </xf>
    <xf numFmtId="187" fontId="9" fillId="0" borderId="0" xfId="1" applyFont="1"/>
    <xf numFmtId="187" fontId="9" fillId="0" borderId="0" xfId="1" applyFont="1" applyBorder="1" applyAlignment="1">
      <alignment horizontal="right"/>
    </xf>
    <xf numFmtId="0" fontId="14" fillId="0" borderId="11" xfId="0" applyNumberFormat="1" applyFont="1" applyFill="1" applyBorder="1" applyAlignment="1">
      <alignment horizontal="center" vertical="center" wrapText="1" readingOrder="1"/>
    </xf>
    <xf numFmtId="187" fontId="15" fillId="0" borderId="11" xfId="1" applyFont="1" applyFill="1" applyBorder="1" applyAlignment="1">
      <alignment vertical="center" wrapText="1" readingOrder="1"/>
    </xf>
    <xf numFmtId="187" fontId="14" fillId="0" borderId="11" xfId="1" applyFont="1" applyFill="1" applyBorder="1" applyAlignment="1">
      <alignment vertical="center" wrapText="1" readingOrder="1"/>
    </xf>
    <xf numFmtId="4" fontId="10" fillId="0" borderId="11" xfId="0" applyNumberFormat="1" applyFont="1" applyBorder="1"/>
    <xf numFmtId="0" fontId="15" fillId="0" borderId="10" xfId="0" applyNumberFormat="1" applyFont="1" applyFill="1" applyBorder="1" applyAlignment="1">
      <alignment vertical="top" wrapText="1" readingOrder="1"/>
    </xf>
    <xf numFmtId="189" fontId="15" fillId="0" borderId="10" xfId="0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4" fontId="9" fillId="0" borderId="20" xfId="0" applyNumberFormat="1" applyFont="1" applyBorder="1" applyAlignment="1">
      <alignment vertical="top"/>
    </xf>
    <xf numFmtId="189" fontId="15" fillId="0" borderId="20" xfId="0" applyNumberFormat="1" applyFont="1" applyFill="1" applyBorder="1" applyAlignment="1">
      <alignment vertical="top" wrapText="1" readingOrder="1"/>
    </xf>
    <xf numFmtId="0" fontId="9" fillId="0" borderId="4" xfId="5" applyFont="1" applyBorder="1"/>
    <xf numFmtId="0" fontId="9" fillId="0" borderId="6" xfId="5" applyFont="1" applyBorder="1"/>
    <xf numFmtId="0" fontId="1" fillId="0" borderId="0" xfId="5" applyFont="1" applyBorder="1"/>
    <xf numFmtId="0" fontId="9" fillId="0" borderId="8" xfId="5" applyFont="1" applyBorder="1"/>
    <xf numFmtId="43" fontId="9" fillId="0" borderId="11" xfId="0" applyNumberFormat="1" applyFont="1" applyBorder="1"/>
    <xf numFmtId="0" fontId="9" fillId="0" borderId="0" xfId="0" applyFont="1" applyAlignment="1">
      <alignment vertical="top"/>
    </xf>
    <xf numFmtId="43" fontId="10" fillId="0" borderId="11" xfId="0" applyNumberFormat="1" applyFont="1" applyBorder="1" applyAlignment="1">
      <alignment shrinkToFi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vertical="top" wrapText="1"/>
    </xf>
    <xf numFmtId="43" fontId="9" fillId="0" borderId="10" xfId="2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4" fillId="0" borderId="11" xfId="7" applyNumberFormat="1" applyFont="1" applyFill="1" applyBorder="1" applyAlignment="1">
      <alignment horizontal="center" vertical="center" wrapText="1" readingOrder="1"/>
    </xf>
    <xf numFmtId="0" fontId="2" fillId="0" borderId="15" xfId="7" applyFont="1" applyFill="1" applyBorder="1"/>
    <xf numFmtId="0" fontId="2" fillId="0" borderId="15" xfId="7" applyNumberFormat="1" applyFont="1" applyFill="1" applyBorder="1" applyAlignment="1">
      <alignment vertical="top" wrapText="1"/>
    </xf>
    <xf numFmtId="0" fontId="2" fillId="0" borderId="26" xfId="7" applyNumberFormat="1" applyFont="1" applyFill="1" applyBorder="1" applyAlignment="1">
      <alignment vertical="center" wrapText="1" readingOrder="1"/>
    </xf>
    <xf numFmtId="0" fontId="2" fillId="0" borderId="26" xfId="7" applyNumberFormat="1" applyFont="1" applyFill="1" applyBorder="1" applyAlignment="1">
      <alignment horizontal="right" vertical="center" wrapText="1" readingOrder="1"/>
    </xf>
    <xf numFmtId="189" fontId="2" fillId="0" borderId="27" xfId="7" applyNumberFormat="1" applyFont="1" applyFill="1" applyBorder="1" applyAlignment="1">
      <alignment vertical="center" wrapText="1" readingOrder="1"/>
    </xf>
    <xf numFmtId="189" fontId="2" fillId="0" borderId="26" xfId="7" applyNumberFormat="1" applyFont="1" applyFill="1" applyBorder="1" applyAlignment="1">
      <alignment horizontal="right" vertical="center" wrapText="1" readingOrder="1"/>
    </xf>
    <xf numFmtId="189" fontId="2" fillId="0" borderId="28" xfId="7" applyNumberFormat="1" applyFont="1" applyFill="1" applyBorder="1" applyAlignment="1">
      <alignment vertical="center" wrapText="1" readingOrder="1"/>
    </xf>
    <xf numFmtId="189" fontId="4" fillId="0" borderId="21" xfId="7" applyNumberFormat="1" applyFont="1" applyFill="1" applyBorder="1" applyAlignment="1">
      <alignment vertical="center" wrapText="1" readingOrder="1"/>
    </xf>
    <xf numFmtId="0" fontId="5" fillId="0" borderId="26" xfId="7" applyNumberFormat="1" applyFont="1" applyFill="1" applyBorder="1" applyAlignment="1">
      <alignment horizontal="left" vertical="center" wrapText="1" readingOrder="1"/>
    </xf>
    <xf numFmtId="0" fontId="2" fillId="0" borderId="26" xfId="7" applyNumberFormat="1" applyFont="1" applyFill="1" applyBorder="1" applyAlignment="1">
      <alignment horizontal="left" vertical="center" wrapText="1" readingOrder="1"/>
    </xf>
    <xf numFmtId="189" fontId="4" fillId="0" borderId="22" xfId="7" applyNumberFormat="1" applyFont="1" applyFill="1" applyBorder="1" applyAlignment="1">
      <alignment horizontal="right" vertical="center" wrapText="1" readingOrder="1"/>
    </xf>
    <xf numFmtId="0" fontId="5" fillId="0" borderId="29" xfId="7" applyNumberFormat="1" applyFont="1" applyFill="1" applyBorder="1" applyAlignment="1">
      <alignment horizontal="left" vertical="center" wrapText="1" readingOrder="1"/>
    </xf>
    <xf numFmtId="0" fontId="2" fillId="0" borderId="29" xfId="7" applyNumberFormat="1" applyFont="1" applyFill="1" applyBorder="1" applyAlignment="1">
      <alignment horizontal="left" vertical="center" wrapText="1" readingOrder="1"/>
    </xf>
    <xf numFmtId="0" fontId="2" fillId="0" borderId="5" xfId="7" applyNumberFormat="1" applyFont="1" applyFill="1" applyBorder="1" applyAlignment="1">
      <alignment horizontal="left" vertical="center" wrapText="1" readingOrder="1"/>
    </xf>
    <xf numFmtId="0" fontId="2" fillId="0" borderId="15" xfId="7" applyNumberFormat="1" applyFont="1" applyFill="1" applyBorder="1" applyAlignment="1">
      <alignment horizontal="left" vertical="center" wrapText="1" readingOrder="1"/>
    </xf>
    <xf numFmtId="189" fontId="2" fillId="0" borderId="30" xfId="7" applyNumberFormat="1" applyFont="1" applyFill="1" applyBorder="1" applyAlignment="1">
      <alignment vertical="center" wrapText="1" readingOrder="1"/>
    </xf>
    <xf numFmtId="189" fontId="2" fillId="0" borderId="15" xfId="7" applyNumberFormat="1" applyFont="1" applyFill="1" applyBorder="1" applyAlignment="1">
      <alignment horizontal="right" vertical="center" wrapText="1" readingOrder="1"/>
    </xf>
    <xf numFmtId="0" fontId="4" fillId="0" borderId="17" xfId="7" applyNumberFormat="1" applyFont="1" applyFill="1" applyBorder="1" applyAlignment="1">
      <alignment horizontal="left" vertical="center" wrapText="1" readingOrder="1"/>
    </xf>
    <xf numFmtId="189" fontId="4" fillId="0" borderId="10" xfId="7" applyNumberFormat="1" applyFont="1" applyFill="1" applyBorder="1" applyAlignment="1">
      <alignment horizontal="right" vertical="center" wrapText="1" readingOrder="1"/>
    </xf>
    <xf numFmtId="189" fontId="4" fillId="0" borderId="10" xfId="7" applyNumberFormat="1" applyFont="1" applyFill="1" applyBorder="1" applyAlignment="1">
      <alignment vertical="center" wrapText="1" readingOrder="1"/>
    </xf>
    <xf numFmtId="0" fontId="4" fillId="0" borderId="23" xfId="7" applyNumberFormat="1" applyFont="1" applyFill="1" applyBorder="1" applyAlignment="1">
      <alignment horizontal="right" vertical="center" wrapText="1" readingOrder="1"/>
    </xf>
    <xf numFmtId="0" fontId="4" fillId="0" borderId="23" xfId="7" applyNumberFormat="1" applyFont="1" applyFill="1" applyBorder="1" applyAlignment="1">
      <alignment vertical="center" wrapText="1" readingOrder="1"/>
    </xf>
    <xf numFmtId="0" fontId="4" fillId="0" borderId="0" xfId="7" applyNumberFormat="1" applyFont="1" applyFill="1" applyBorder="1" applyAlignment="1">
      <alignment vertical="center" wrapText="1" readingOrder="1"/>
    </xf>
    <xf numFmtId="189" fontId="4" fillId="0" borderId="22" xfId="7" applyNumberFormat="1" applyFont="1" applyFill="1" applyBorder="1" applyAlignment="1">
      <alignment vertical="center" wrapText="1" readingOrder="1"/>
    </xf>
    <xf numFmtId="189" fontId="4" fillId="0" borderId="24" xfId="7" applyNumberFormat="1" applyFont="1" applyFill="1" applyBorder="1" applyAlignment="1">
      <alignment horizontal="right" vertical="center" wrapText="1" readingOrder="1"/>
    </xf>
    <xf numFmtId="187" fontId="2" fillId="0" borderId="27" xfId="1" applyFont="1" applyFill="1" applyBorder="1" applyAlignment="1">
      <alignment horizontal="center" vertical="center" wrapText="1" readingOrder="1"/>
    </xf>
    <xf numFmtId="187" fontId="2" fillId="0" borderId="26" xfId="1" applyFont="1" applyFill="1" applyBorder="1" applyAlignment="1">
      <alignment horizontal="right" vertical="center" wrapText="1" readingOrder="1"/>
    </xf>
    <xf numFmtId="187" fontId="2" fillId="0" borderId="27" xfId="1" applyFont="1" applyFill="1" applyBorder="1" applyAlignment="1">
      <alignment vertical="center" wrapText="1" readingOrder="1"/>
    </xf>
    <xf numFmtId="187" fontId="2" fillId="0" borderId="1" xfId="1" applyFont="1" applyFill="1" applyBorder="1" applyAlignment="1">
      <alignment horizontal="right" vertical="center" wrapText="1" readingOrder="1"/>
    </xf>
    <xf numFmtId="187" fontId="2" fillId="0" borderId="28" xfId="1" applyFont="1" applyFill="1" applyBorder="1" applyAlignment="1">
      <alignment vertical="center" wrapText="1" readingOrder="1"/>
    </xf>
    <xf numFmtId="187" fontId="2" fillId="0" borderId="26" xfId="1" applyFont="1" applyFill="1" applyBorder="1" applyAlignment="1">
      <alignment horizontal="center" vertical="center" wrapText="1" readingOrder="1"/>
    </xf>
    <xf numFmtId="187" fontId="2" fillId="0" borderId="26" xfId="1" applyFont="1" applyFill="1" applyBorder="1" applyAlignment="1">
      <alignment vertical="center" wrapText="1" readingOrder="1"/>
    </xf>
    <xf numFmtId="187" fontId="2" fillId="0" borderId="1" xfId="1" applyFont="1" applyFill="1" applyBorder="1" applyAlignment="1">
      <alignment horizontal="center" vertical="center" wrapText="1" readingOrder="1"/>
    </xf>
    <xf numFmtId="187" fontId="10" fillId="0" borderId="0" xfId="1" applyFont="1" applyBorder="1"/>
    <xf numFmtId="0" fontId="9" fillId="3" borderId="0" xfId="0" applyFont="1" applyFill="1"/>
    <xf numFmtId="0" fontId="9" fillId="0" borderId="0" xfId="0" applyFont="1" applyFill="1"/>
    <xf numFmtId="187" fontId="9" fillId="0" borderId="10" xfId="1" applyFont="1" applyBorder="1" applyAlignment="1">
      <alignment horizontal="left" vertical="top"/>
    </xf>
    <xf numFmtId="0" fontId="4" fillId="0" borderId="31" xfId="7" applyNumberFormat="1" applyFont="1" applyFill="1" applyBorder="1" applyAlignment="1">
      <alignment vertical="center" wrapText="1" readingOrder="1"/>
    </xf>
    <xf numFmtId="0" fontId="17" fillId="0" borderId="11" xfId="7" applyNumberFormat="1" applyFont="1" applyFill="1" applyBorder="1" applyAlignment="1">
      <alignment horizontal="center" vertical="center" wrapText="1" readingOrder="1"/>
    </xf>
    <xf numFmtId="0" fontId="15" fillId="0" borderId="32" xfId="0" applyNumberFormat="1" applyFont="1" applyFill="1" applyBorder="1" applyAlignment="1">
      <alignment vertical="top" wrapText="1" readingOrder="1"/>
    </xf>
    <xf numFmtId="189" fontId="15" fillId="0" borderId="32" xfId="0" applyNumberFormat="1" applyFont="1" applyFill="1" applyBorder="1" applyAlignment="1">
      <alignment vertical="top" wrapText="1" readingOrder="1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5" applyFont="1" applyAlignment="1">
      <alignment horizontal="left"/>
    </xf>
    <xf numFmtId="0" fontId="9" fillId="0" borderId="33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 wrapText="1"/>
    </xf>
    <xf numFmtId="0" fontId="9" fillId="0" borderId="33" xfId="0" applyFont="1" applyBorder="1" applyAlignment="1">
      <alignment vertical="top" wrapText="1"/>
    </xf>
    <xf numFmtId="43" fontId="9" fillId="0" borderId="33" xfId="2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3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43" fontId="9" fillId="0" borderId="20" xfId="2" applyFont="1" applyBorder="1" applyAlignment="1">
      <alignment vertical="top"/>
    </xf>
    <xf numFmtId="0" fontId="9" fillId="0" borderId="20" xfId="0" applyFont="1" applyBorder="1" applyAlignment="1">
      <alignment vertical="top"/>
    </xf>
    <xf numFmtId="43" fontId="10" fillId="0" borderId="11" xfId="0" applyNumberFormat="1" applyFont="1" applyBorder="1"/>
    <xf numFmtId="0" fontId="15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center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10" fillId="0" borderId="3" xfId="0" applyFont="1" applyBorder="1"/>
    <xf numFmtId="0" fontId="10" fillId="0" borderId="4" xfId="0" applyFont="1" applyBorder="1"/>
    <xf numFmtId="0" fontId="10" fillId="0" borderId="12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4" fontId="10" fillId="0" borderId="12" xfId="0" applyNumberFormat="1" applyFont="1" applyBorder="1"/>
    <xf numFmtId="4" fontId="10" fillId="0" borderId="13" xfId="0" applyNumberFormat="1" applyFont="1" applyBorder="1"/>
    <xf numFmtId="0" fontId="10" fillId="0" borderId="9" xfId="0" applyFont="1" applyBorder="1"/>
    <xf numFmtId="0" fontId="10" fillId="0" borderId="2" xfId="0" applyFont="1" applyBorder="1"/>
    <xf numFmtId="0" fontId="10" fillId="0" borderId="8" xfId="0" applyFont="1" applyBorder="1" applyAlignment="1">
      <alignment horizontal="center"/>
    </xf>
    <xf numFmtId="187" fontId="9" fillId="0" borderId="2" xfId="1" applyFont="1" applyBorder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15" fillId="0" borderId="12" xfId="0" applyFont="1" applyBorder="1" applyAlignment="1">
      <alignment horizontal="left" vertical="center" readingOrder="1"/>
    </xf>
    <xf numFmtId="0" fontId="2" fillId="0" borderId="0" xfId="7" applyFont="1" applyFill="1" applyBorder="1" applyAlignment="1">
      <alignment horizontal="center"/>
    </xf>
    <xf numFmtId="43" fontId="9" fillId="0" borderId="6" xfId="5" applyNumberFormat="1" applyFont="1" applyBorder="1"/>
    <xf numFmtId="187" fontId="2" fillId="0" borderId="33" xfId="1" applyFont="1" applyBorder="1"/>
    <xf numFmtId="187" fontId="2" fillId="0" borderId="20" xfId="1" applyFont="1" applyBorder="1"/>
    <xf numFmtId="187" fontId="2" fillId="0" borderId="34" xfId="1" applyFont="1" applyBorder="1"/>
    <xf numFmtId="0" fontId="9" fillId="0" borderId="0" xfId="0" applyFont="1" applyAlignment="1">
      <alignment vertical="center" wrapText="1"/>
    </xf>
    <xf numFmtId="187" fontId="2" fillId="0" borderId="32" xfId="1" applyFont="1" applyBorder="1"/>
    <xf numFmtId="187" fontId="2" fillId="4" borderId="20" xfId="1" applyFont="1" applyFill="1" applyBorder="1"/>
    <xf numFmtId="0" fontId="9" fillId="4" borderId="0" xfId="0" applyFont="1" applyFill="1"/>
    <xf numFmtId="43" fontId="9" fillId="4" borderId="33" xfId="2" applyFont="1" applyFill="1" applyBorder="1" applyAlignment="1">
      <alignment vertical="top"/>
    </xf>
    <xf numFmtId="187" fontId="2" fillId="4" borderId="33" xfId="1" applyFont="1" applyFill="1" applyBorder="1"/>
    <xf numFmtId="187" fontId="2" fillId="4" borderId="34" xfId="1" applyFont="1" applyFill="1" applyBorder="1"/>
    <xf numFmtId="43" fontId="10" fillId="4" borderId="11" xfId="0" applyNumberFormat="1" applyFont="1" applyFill="1" applyBorder="1" applyAlignment="1">
      <alignment shrinkToFit="1"/>
    </xf>
    <xf numFmtId="187" fontId="2" fillId="4" borderId="32" xfId="1" applyFont="1" applyFill="1" applyBorder="1"/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43" fontId="9" fillId="0" borderId="15" xfId="2" applyFont="1" applyBorder="1" applyAlignment="1">
      <alignment vertical="top"/>
    </xf>
    <xf numFmtId="0" fontId="9" fillId="0" borderId="15" xfId="0" applyFont="1" applyBorder="1" applyAlignment="1">
      <alignment vertical="top"/>
    </xf>
    <xf numFmtId="1" fontId="9" fillId="0" borderId="0" xfId="0" applyNumberFormat="1" applyFont="1"/>
    <xf numFmtId="43" fontId="9" fillId="0" borderId="0" xfId="0" applyNumberFormat="1" applyFont="1"/>
    <xf numFmtId="0" fontId="10" fillId="0" borderId="0" xfId="0" applyFont="1" applyBorder="1" applyAlignment="1"/>
    <xf numFmtId="187" fontId="9" fillId="0" borderId="16" xfId="1" applyFont="1" applyBorder="1"/>
    <xf numFmtId="187" fontId="10" fillId="0" borderId="16" xfId="1" applyFont="1" applyBorder="1"/>
    <xf numFmtId="0" fontId="9" fillId="0" borderId="36" xfId="0" applyFont="1" applyBorder="1" applyAlignment="1">
      <alignment horizontal="left" vertical="top" wrapText="1"/>
    </xf>
    <xf numFmtId="0" fontId="9" fillId="0" borderId="35" xfId="0" applyFont="1" applyBorder="1" applyAlignment="1">
      <alignment vertical="top" wrapText="1"/>
    </xf>
    <xf numFmtId="0" fontId="15" fillId="0" borderId="36" xfId="0" applyNumberFormat="1" applyFont="1" applyFill="1" applyBorder="1" applyAlignment="1">
      <alignment vertical="top" wrapText="1" readingOrder="1"/>
    </xf>
    <xf numFmtId="189" fontId="15" fillId="0" borderId="36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189" fontId="15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Alignment="1">
      <alignment horizontal="center"/>
    </xf>
    <xf numFmtId="0" fontId="15" fillId="0" borderId="33" xfId="0" applyNumberFormat="1" applyFont="1" applyFill="1" applyBorder="1" applyAlignment="1">
      <alignment vertical="top" wrapText="1" readingOrder="1"/>
    </xf>
    <xf numFmtId="189" fontId="15" fillId="0" borderId="33" xfId="0" applyNumberFormat="1" applyFont="1" applyFill="1" applyBorder="1" applyAlignment="1">
      <alignment vertical="top" wrapText="1" readingOrder="1"/>
    </xf>
    <xf numFmtId="0" fontId="9" fillId="0" borderId="20" xfId="0" applyFont="1" applyBorder="1" applyAlignment="1">
      <alignment horizontal="left" vertical="top"/>
    </xf>
    <xf numFmtId="43" fontId="9" fillId="4" borderId="20" xfId="2" applyFont="1" applyFill="1" applyBorder="1" applyAlignment="1">
      <alignment vertical="top"/>
    </xf>
    <xf numFmtId="0" fontId="9" fillId="0" borderId="34" xfId="0" applyFont="1" applyBorder="1" applyAlignment="1">
      <alignment horizontal="left" vertical="top" wrapText="1"/>
    </xf>
    <xf numFmtId="187" fontId="10" fillId="0" borderId="11" xfId="1" applyFont="1" applyBorder="1"/>
    <xf numFmtId="187" fontId="10" fillId="4" borderId="11" xfId="1" applyFont="1" applyFill="1" applyBorder="1"/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11" xfId="0" applyNumberFormat="1" applyFont="1" applyFill="1" applyBorder="1" applyAlignment="1">
      <alignment horizontal="left" vertical="center" wrapText="1" readingOrder="1"/>
    </xf>
    <xf numFmtId="0" fontId="14" fillId="0" borderId="12" xfId="0" applyNumberFormat="1" applyFont="1" applyFill="1" applyBorder="1" applyAlignment="1">
      <alignment horizontal="center" vertical="center" wrapText="1" readingOrder="1"/>
    </xf>
    <xf numFmtId="0" fontId="14" fillId="0" borderId="13" xfId="0" applyNumberFormat="1" applyFont="1" applyFill="1" applyBorder="1" applyAlignment="1">
      <alignment horizontal="center" vertical="center" wrapText="1" readingOrder="1"/>
    </xf>
    <xf numFmtId="0" fontId="14" fillId="0" borderId="9" xfId="0" applyNumberFormat="1" applyFont="1" applyFill="1" applyBorder="1" applyAlignment="1">
      <alignment horizontal="center" vertical="center" wrapText="1" readingOrder="1"/>
    </xf>
    <xf numFmtId="0" fontId="15" fillId="0" borderId="12" xfId="0" applyFont="1" applyBorder="1" applyAlignment="1">
      <alignment horizontal="left" vertical="center" readingOrder="1"/>
    </xf>
    <xf numFmtId="0" fontId="15" fillId="0" borderId="13" xfId="0" applyFont="1" applyBorder="1" applyAlignment="1">
      <alignment horizontal="left" vertical="center" readingOrder="1"/>
    </xf>
    <xf numFmtId="0" fontId="15" fillId="0" borderId="9" xfId="0" applyFont="1" applyBorder="1" applyAlignment="1">
      <alignment horizontal="left" vertical="center" readingOrder="1"/>
    </xf>
    <xf numFmtId="0" fontId="15" fillId="0" borderId="12" xfId="0" applyFont="1" applyBorder="1" applyAlignment="1">
      <alignment horizontal="left" vertical="center" wrapText="1" readingOrder="1"/>
    </xf>
    <xf numFmtId="0" fontId="15" fillId="0" borderId="13" xfId="0" applyFont="1" applyBorder="1" applyAlignment="1">
      <alignment horizontal="left" vertical="center" wrapText="1" readingOrder="1"/>
    </xf>
    <xf numFmtId="0" fontId="15" fillId="0" borderId="9" xfId="0" applyFont="1" applyBorder="1" applyAlignment="1">
      <alignment horizontal="left" vertical="center" wrapText="1" readingOrder="1"/>
    </xf>
    <xf numFmtId="0" fontId="14" fillId="0" borderId="11" xfId="0" applyNumberFormat="1" applyFont="1" applyFill="1" applyBorder="1" applyAlignment="1">
      <alignment horizontal="center" vertical="center" wrapText="1" readingOrder="1"/>
    </xf>
    <xf numFmtId="0" fontId="15" fillId="0" borderId="11" xfId="0" applyNumberFormat="1" applyFont="1" applyFill="1" applyBorder="1" applyAlignment="1">
      <alignment horizontal="left" vertical="top" wrapText="1" readingOrder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5" applyFont="1" applyAlignment="1">
      <alignment horizontal="center"/>
    </xf>
    <xf numFmtId="49" fontId="9" fillId="0" borderId="0" xfId="5" applyNumberFormat="1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/>
    </xf>
    <xf numFmtId="0" fontId="4" fillId="2" borderId="0" xfId="7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190" fontId="2" fillId="0" borderId="20" xfId="0" applyNumberFormat="1" applyFont="1" applyBorder="1" applyAlignment="1">
      <alignment wrapText="1"/>
    </xf>
    <xf numFmtId="190" fontId="2" fillId="0" borderId="20" xfId="0" applyNumberFormat="1" applyFont="1" applyBorder="1" applyAlignment="1">
      <alignment vertical="center" wrapText="1"/>
    </xf>
    <xf numFmtId="190" fontId="2" fillId="0" borderId="34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20" xfId="0" applyFont="1" applyBorder="1" applyAlignment="1">
      <alignment wrapText="1"/>
    </xf>
    <xf numFmtId="190" fontId="2" fillId="0" borderId="35" xfId="0" applyNumberFormat="1" applyFont="1" applyBorder="1" applyAlignment="1">
      <alignment wrapText="1"/>
    </xf>
    <xf numFmtId="190" fontId="2" fillId="0" borderId="37" xfId="0" applyNumberFormat="1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vertical="top" wrapText="1" readingOrder="1"/>
    </xf>
  </cellXfs>
  <cellStyles count="8">
    <cellStyle name="Comma" xfId="1" builtinId="3"/>
    <cellStyle name="Normal" xfId="0" builtinId="0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ปกติ 2" xfId="5"/>
    <cellStyle name="ปกติ 2 2" xfId="6"/>
    <cellStyle name="ปกติ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5588</xdr:colOff>
      <xdr:row>29</xdr:row>
      <xdr:rowOff>1</xdr:rowOff>
    </xdr:from>
    <xdr:ext cx="1823212" cy="10197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88" y="7795261"/>
          <a:ext cx="1823212" cy="10197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(นางสาวทัศนีย์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บุญเทียน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นักวิชาการเงินและบัญชีรักษาราชการแทน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ผอ.กองคลัง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19050</xdr:colOff>
      <xdr:row>28</xdr:row>
      <xdr:rowOff>149036</xdr:rowOff>
    </xdr:from>
    <xdr:ext cx="2400300" cy="78790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067175" y="8073836"/>
          <a:ext cx="2400300" cy="787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(นายประมวล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บุตรวิชา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นายกองค์การบริหารส่วนตำบลโคกสูง</a:t>
          </a:r>
        </a:p>
      </xdr:txBody>
    </xdr:sp>
    <xdr:clientData/>
  </xdr:oneCellAnchor>
  <xdr:oneCellAnchor>
    <xdr:from>
      <xdr:col>3</xdr:col>
      <xdr:colOff>809625</xdr:colOff>
      <xdr:row>29</xdr:row>
      <xdr:rowOff>19050</xdr:rowOff>
    </xdr:from>
    <xdr:ext cx="2354356" cy="758926"/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743075" y="8096250"/>
          <a:ext cx="2354356" cy="758926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(นางสาวปาริชาติ  ถุนนอก)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ปลัดองค์การบริหารส่วนตำบลโคกสูง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1057275</xdr:colOff>
      <xdr:row>70</xdr:row>
      <xdr:rowOff>0</xdr:rowOff>
    </xdr:from>
    <xdr:ext cx="1828800" cy="62991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1123950" y="12372975"/>
          <a:ext cx="1828800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นางสาวพรทิพย์  สิงห์ไธสง 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ผู้อำนวยการกองคลัง</a:t>
          </a:r>
        </a:p>
      </xdr:txBody>
    </xdr:sp>
    <xdr:clientData/>
  </xdr:oneCellAnchor>
  <xdr:oneCellAnchor>
    <xdr:from>
      <xdr:col>5</xdr:col>
      <xdr:colOff>38100</xdr:colOff>
      <xdr:row>70</xdr:row>
      <xdr:rowOff>0</xdr:rowOff>
    </xdr:from>
    <xdr:ext cx="2257426" cy="62991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3990975" y="12372975"/>
          <a:ext cx="2257426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นางสุภาพร  เงยวิจิตร 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ปลัดองค์การบริหารส่วนตำบลพุทไธสง</a:t>
          </a:r>
        </a:p>
      </xdr:txBody>
    </xdr:sp>
    <xdr:clientData/>
  </xdr:oneCellAnchor>
  <xdr:oneCellAnchor>
    <xdr:from>
      <xdr:col>9</xdr:col>
      <xdr:colOff>466725</xdr:colOff>
      <xdr:row>70</xdr:row>
      <xdr:rowOff>0</xdr:rowOff>
    </xdr:from>
    <xdr:ext cx="2286001" cy="62991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6934200" y="12372975"/>
          <a:ext cx="2286001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 นางกัลยา  กฤตเวทิน )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นายกองค์การบริหารส่วนตำบลพุทไธสง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70" zoomScaleSheetLayoutView="100" workbookViewId="0">
      <selection activeCell="G7" sqref="G7"/>
    </sheetView>
  </sheetViews>
  <sheetFormatPr defaultColWidth="9" defaultRowHeight="21" x14ac:dyDescent="0.4"/>
  <cols>
    <col min="1" max="1" width="5.19921875" style="1" customWidth="1"/>
    <col min="2" max="2" width="3.3984375" style="1" customWidth="1"/>
    <col min="3" max="3" width="3.59765625" style="1" customWidth="1"/>
    <col min="4" max="4" width="27.59765625" style="1" customWidth="1"/>
    <col min="5" max="5" width="7.59765625" style="5" customWidth="1"/>
    <col min="6" max="6" width="5.59765625" style="5" customWidth="1"/>
    <col min="7" max="7" width="13.59765625" style="18" customWidth="1"/>
    <col min="8" max="8" width="3.09765625" style="1" customWidth="1"/>
    <col min="9" max="9" width="16" style="18" customWidth="1"/>
    <col min="10" max="10" width="2.09765625" style="1" customWidth="1"/>
    <col min="11" max="16384" width="9" style="1"/>
  </cols>
  <sheetData>
    <row r="1" spans="1:10" x14ac:dyDescent="0.4">
      <c r="B1" s="212" t="s">
        <v>152</v>
      </c>
      <c r="C1" s="212"/>
      <c r="D1" s="212"/>
      <c r="E1" s="212"/>
      <c r="F1" s="212"/>
      <c r="G1" s="212"/>
      <c r="H1" s="212"/>
      <c r="I1" s="212"/>
      <c r="J1" s="212"/>
    </row>
    <row r="2" spans="1:10" x14ac:dyDescent="0.4">
      <c r="B2" s="212" t="s">
        <v>0</v>
      </c>
      <c r="C2" s="212"/>
      <c r="D2" s="212"/>
      <c r="E2" s="212"/>
      <c r="F2" s="212"/>
      <c r="G2" s="212"/>
      <c r="H2" s="212"/>
      <c r="I2" s="212"/>
      <c r="J2" s="212"/>
    </row>
    <row r="3" spans="1:10" x14ac:dyDescent="0.4">
      <c r="B3" s="212" t="s">
        <v>136</v>
      </c>
      <c r="C3" s="212"/>
      <c r="D3" s="212"/>
      <c r="E3" s="212"/>
      <c r="F3" s="212"/>
      <c r="G3" s="212"/>
      <c r="H3" s="212"/>
      <c r="I3" s="212"/>
      <c r="J3" s="212"/>
    </row>
    <row r="4" spans="1:10" x14ac:dyDescent="0.4">
      <c r="B4" s="2"/>
      <c r="C4" s="2"/>
      <c r="D4" s="2"/>
      <c r="E4" s="3" t="s">
        <v>8</v>
      </c>
      <c r="F4" s="28"/>
      <c r="G4" s="212" t="s">
        <v>138</v>
      </c>
      <c r="H4" s="212"/>
      <c r="I4" s="212" t="s">
        <v>9</v>
      </c>
      <c r="J4" s="212"/>
    </row>
    <row r="5" spans="1:10" ht="27" customHeight="1" thickBot="1" x14ac:dyDescent="0.45">
      <c r="B5" s="31" t="s">
        <v>1</v>
      </c>
      <c r="C5" s="6"/>
      <c r="D5" s="6"/>
      <c r="E5" s="32">
        <v>2</v>
      </c>
      <c r="F5" s="32"/>
      <c r="G5" s="30">
        <v>17435196</v>
      </c>
      <c r="H5" s="34"/>
      <c r="I5" s="30">
        <v>16348196</v>
      </c>
    </row>
    <row r="6" spans="1:10" ht="21.6" thickTop="1" x14ac:dyDescent="0.4">
      <c r="B6" s="31" t="s">
        <v>2</v>
      </c>
      <c r="C6" s="6"/>
      <c r="D6" s="6"/>
      <c r="E6" s="32"/>
      <c r="F6" s="32"/>
      <c r="H6" s="6"/>
    </row>
    <row r="7" spans="1:10" x14ac:dyDescent="0.4">
      <c r="A7" s="6"/>
      <c r="B7" s="6"/>
      <c r="C7" s="31" t="s">
        <v>3</v>
      </c>
      <c r="D7" s="6"/>
      <c r="E7" s="32"/>
      <c r="F7" s="32"/>
      <c r="G7" s="33"/>
      <c r="H7" s="6"/>
      <c r="I7" s="33"/>
    </row>
    <row r="8" spans="1:10" x14ac:dyDescent="0.4">
      <c r="A8" s="6"/>
      <c r="B8" s="6"/>
      <c r="C8" s="6"/>
      <c r="D8" s="6" t="s">
        <v>4</v>
      </c>
      <c r="E8" s="32">
        <v>3</v>
      </c>
      <c r="F8" s="32"/>
      <c r="G8" s="33">
        <v>20300199.579999998</v>
      </c>
      <c r="H8" s="6"/>
      <c r="I8" s="33">
        <v>23662315.73</v>
      </c>
    </row>
    <row r="9" spans="1:10" x14ac:dyDescent="0.4">
      <c r="A9" s="6"/>
      <c r="B9" s="6"/>
      <c r="C9" s="6"/>
      <c r="D9" s="6" t="s">
        <v>146</v>
      </c>
      <c r="E9" s="32">
        <v>4</v>
      </c>
      <c r="F9" s="32"/>
      <c r="G9" s="81">
        <v>185200</v>
      </c>
      <c r="H9" s="6"/>
      <c r="I9" s="81">
        <v>0</v>
      </c>
    </row>
    <row r="10" spans="1:10" x14ac:dyDescent="0.4">
      <c r="B10" s="6"/>
      <c r="C10" s="6"/>
      <c r="D10" s="6" t="s">
        <v>109</v>
      </c>
      <c r="E10" s="32">
        <v>5</v>
      </c>
      <c r="F10" s="32"/>
      <c r="G10" s="19">
        <v>480000</v>
      </c>
      <c r="H10" s="6"/>
      <c r="I10" s="19">
        <v>640000</v>
      </c>
    </row>
    <row r="11" spans="1:10" x14ac:dyDescent="0.4">
      <c r="B11" s="6"/>
      <c r="C11" s="6"/>
      <c r="D11" s="31" t="s">
        <v>5</v>
      </c>
      <c r="E11" s="32"/>
      <c r="F11" s="32"/>
      <c r="G11" s="20">
        <v>20965399.579999998</v>
      </c>
      <c r="H11" s="6"/>
      <c r="I11" s="20">
        <f>SUM(I8:I10)</f>
        <v>24302315.73</v>
      </c>
    </row>
    <row r="12" spans="1:10" ht="21.6" thickBot="1" x14ac:dyDescent="0.45">
      <c r="B12" s="31" t="s">
        <v>6</v>
      </c>
      <c r="C12" s="6"/>
      <c r="D12" s="6"/>
      <c r="E12" s="32"/>
      <c r="F12" s="32"/>
      <c r="G12" s="21">
        <v>20965399.579999998</v>
      </c>
      <c r="H12" s="6"/>
      <c r="I12" s="21">
        <f>I11</f>
        <v>24302315.73</v>
      </c>
    </row>
    <row r="13" spans="1:10" ht="21.6" thickTop="1" x14ac:dyDescent="0.4">
      <c r="B13" s="6"/>
      <c r="C13" s="6"/>
      <c r="D13" s="6"/>
      <c r="E13" s="32"/>
      <c r="F13" s="32"/>
      <c r="H13" s="6"/>
    </row>
    <row r="14" spans="1:10" ht="27" customHeight="1" thickBot="1" x14ac:dyDescent="0.45">
      <c r="B14" s="31" t="s">
        <v>10</v>
      </c>
      <c r="C14" s="6"/>
      <c r="D14" s="6"/>
      <c r="E14" s="32">
        <v>2</v>
      </c>
      <c r="F14" s="32"/>
      <c r="G14" s="27">
        <v>17435196</v>
      </c>
      <c r="H14" s="6"/>
      <c r="I14" s="27">
        <v>16348196</v>
      </c>
    </row>
    <row r="15" spans="1:10" ht="21.6" thickTop="1" x14ac:dyDescent="0.4">
      <c r="B15" s="31" t="s">
        <v>11</v>
      </c>
      <c r="C15" s="6"/>
      <c r="D15" s="6"/>
      <c r="E15" s="32"/>
      <c r="F15" s="32"/>
      <c r="H15" s="6"/>
    </row>
    <row r="16" spans="1:10" x14ac:dyDescent="0.4">
      <c r="B16" s="6"/>
      <c r="C16" s="31" t="s">
        <v>12</v>
      </c>
      <c r="D16" s="6"/>
      <c r="E16" s="32"/>
      <c r="F16" s="32"/>
      <c r="H16" s="6"/>
    </row>
    <row r="17" spans="2:11" x14ac:dyDescent="0.4">
      <c r="B17" s="6"/>
      <c r="C17" s="6"/>
      <c r="D17" s="6" t="s">
        <v>13</v>
      </c>
      <c r="E17" s="32">
        <v>6</v>
      </c>
      <c r="F17" s="32"/>
      <c r="G17" s="33">
        <v>924822.78</v>
      </c>
      <c r="H17" s="6"/>
      <c r="I17" s="33">
        <v>3243947.96</v>
      </c>
    </row>
    <row r="18" spans="2:11" x14ac:dyDescent="0.4">
      <c r="B18" s="6"/>
      <c r="C18" s="6"/>
      <c r="D18" s="6" t="s">
        <v>14</v>
      </c>
      <c r="E18" s="32">
        <v>7</v>
      </c>
      <c r="F18" s="32"/>
      <c r="G18" s="33">
        <v>1242249.22</v>
      </c>
      <c r="H18" s="6"/>
      <c r="I18" s="33">
        <v>1183887.3899999999</v>
      </c>
    </row>
    <row r="19" spans="2:11" x14ac:dyDescent="0.4">
      <c r="B19" s="6"/>
      <c r="C19" s="6"/>
      <c r="D19" s="31" t="s">
        <v>15</v>
      </c>
      <c r="E19" s="32"/>
      <c r="F19" s="32"/>
      <c r="G19" s="20">
        <f>SUM(G17:G18)</f>
        <v>2167072</v>
      </c>
      <c r="H19" s="6"/>
      <c r="I19" s="20">
        <f>SUM(I17:I18)</f>
        <v>4427835.3499999996</v>
      </c>
    </row>
    <row r="20" spans="2:11" x14ac:dyDescent="0.4">
      <c r="B20" s="6"/>
      <c r="C20" s="31" t="s">
        <v>16</v>
      </c>
      <c r="D20" s="6"/>
      <c r="E20" s="32"/>
      <c r="F20" s="32"/>
      <c r="G20" s="20">
        <f>G19</f>
        <v>2167072</v>
      </c>
      <c r="H20" s="6"/>
      <c r="I20" s="20">
        <f>I19</f>
        <v>4427835.3499999996</v>
      </c>
      <c r="J20" s="6"/>
      <c r="K20" s="6"/>
    </row>
    <row r="21" spans="2:11" x14ac:dyDescent="0.4">
      <c r="B21" s="6"/>
      <c r="C21" s="6"/>
      <c r="D21" s="6"/>
      <c r="E21" s="32"/>
      <c r="F21" s="32"/>
      <c r="H21" s="6"/>
    </row>
    <row r="22" spans="2:11" x14ac:dyDescent="0.4">
      <c r="B22" s="31" t="s">
        <v>17</v>
      </c>
      <c r="C22" s="6"/>
      <c r="D22" s="6"/>
      <c r="E22" s="32"/>
      <c r="F22" s="32"/>
      <c r="H22" s="6"/>
    </row>
    <row r="23" spans="2:11" x14ac:dyDescent="0.4">
      <c r="B23" s="6"/>
      <c r="C23" s="6" t="s">
        <v>17</v>
      </c>
      <c r="D23" s="6"/>
      <c r="E23" s="32">
        <v>8</v>
      </c>
      <c r="F23" s="32"/>
      <c r="G23" s="33">
        <v>10140382.560000001</v>
      </c>
      <c r="H23" s="6"/>
      <c r="I23" s="33">
        <v>10353756.960000001</v>
      </c>
    </row>
    <row r="24" spans="2:11" x14ac:dyDescent="0.4">
      <c r="B24" s="6"/>
      <c r="C24" s="6" t="s">
        <v>18</v>
      </c>
      <c r="D24" s="6"/>
      <c r="E24" s="32">
        <v>9</v>
      </c>
      <c r="F24" s="32"/>
      <c r="G24" s="33">
        <v>8657945.0199999996</v>
      </c>
      <c r="H24" s="6"/>
      <c r="I24" s="33">
        <v>9520723.4199999999</v>
      </c>
    </row>
    <row r="25" spans="2:11" x14ac:dyDescent="0.4">
      <c r="B25" s="6"/>
      <c r="C25" s="31" t="s">
        <v>19</v>
      </c>
      <c r="D25" s="6"/>
      <c r="E25" s="32"/>
      <c r="F25" s="32"/>
      <c r="G25" s="20">
        <f>SUM(G23:G24)</f>
        <v>18798327.579999998</v>
      </c>
      <c r="H25" s="6"/>
      <c r="I25" s="20">
        <f>SUM(I23:I24)</f>
        <v>19874480.380000003</v>
      </c>
    </row>
    <row r="26" spans="2:11" ht="21.6" thickBot="1" x14ac:dyDescent="0.45">
      <c r="B26" s="31" t="s">
        <v>20</v>
      </c>
      <c r="C26" s="6"/>
      <c r="D26" s="6"/>
      <c r="E26" s="32"/>
      <c r="F26" s="32"/>
      <c r="G26" s="21">
        <f>+G20+G25</f>
        <v>20965399.579999998</v>
      </c>
      <c r="H26" s="6"/>
      <c r="I26" s="21">
        <f>I20+I25</f>
        <v>24302315.730000004</v>
      </c>
    </row>
    <row r="27" spans="2:11" ht="20.25" customHeight="1" thickTop="1" x14ac:dyDescent="0.4">
      <c r="H27" s="6"/>
    </row>
    <row r="28" spans="2:11" x14ac:dyDescent="0.4">
      <c r="B28" s="1" t="s">
        <v>7</v>
      </c>
    </row>
    <row r="29" spans="2:11" ht="12" customHeight="1" x14ac:dyDescent="0.4"/>
  </sheetData>
  <mergeCells count="5">
    <mergeCell ref="G4:H4"/>
    <mergeCell ref="I4:J4"/>
    <mergeCell ref="B1:J1"/>
    <mergeCell ref="B2:J2"/>
    <mergeCell ref="B3:J3"/>
  </mergeCells>
  <pageMargins left="0.94488188976377963" right="0" top="0.78740157480314965" bottom="0.11811023622047245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" zoomScale="80" zoomScaleNormal="80" zoomScaleSheetLayoutView="130" workbookViewId="0">
      <selection activeCell="E9" sqref="E9"/>
    </sheetView>
  </sheetViews>
  <sheetFormatPr defaultColWidth="9" defaultRowHeight="21" x14ac:dyDescent="0.4"/>
  <cols>
    <col min="1" max="1" width="13.09765625" style="1" customWidth="1"/>
    <col min="2" max="2" width="12.5" style="1" customWidth="1"/>
    <col min="3" max="3" width="23" style="247" customWidth="1"/>
    <col min="4" max="4" width="10.8984375" style="1" customWidth="1"/>
    <col min="5" max="5" width="12.796875" style="183" customWidth="1"/>
    <col min="6" max="6" width="10.796875" style="1" customWidth="1"/>
    <col min="7" max="7" width="9.5" style="1" customWidth="1"/>
    <col min="8" max="8" width="10.19921875" style="1" customWidth="1"/>
    <col min="9" max="16384" width="9" style="1"/>
  </cols>
  <sheetData>
    <row r="1" spans="1:9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11"/>
    </row>
    <row r="2" spans="1:9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11"/>
    </row>
    <row r="3" spans="1:9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11"/>
    </row>
    <row r="4" spans="1:9" ht="30" customHeight="1" x14ac:dyDescent="0.4">
      <c r="A4" s="2" t="s">
        <v>223</v>
      </c>
      <c r="B4" s="2"/>
    </row>
    <row r="5" spans="1:9" x14ac:dyDescent="0.4">
      <c r="A5" s="2" t="s">
        <v>138</v>
      </c>
    </row>
    <row r="6" spans="1:9" x14ac:dyDescent="0.4">
      <c r="A6" s="235" t="s">
        <v>47</v>
      </c>
      <c r="B6" s="235" t="s">
        <v>48</v>
      </c>
      <c r="C6" s="235" t="s">
        <v>49</v>
      </c>
      <c r="D6" s="235" t="s">
        <v>128</v>
      </c>
      <c r="E6" s="239" t="s">
        <v>56</v>
      </c>
      <c r="F6" s="235" t="s">
        <v>57</v>
      </c>
      <c r="G6" s="235" t="s">
        <v>58</v>
      </c>
      <c r="H6" s="213" t="s">
        <v>59</v>
      </c>
    </row>
    <row r="7" spans="1:9" x14ac:dyDescent="0.4">
      <c r="A7" s="236"/>
      <c r="B7" s="236"/>
      <c r="C7" s="236"/>
      <c r="D7" s="236"/>
      <c r="E7" s="240"/>
      <c r="F7" s="236"/>
      <c r="G7" s="236"/>
      <c r="H7" s="251"/>
    </row>
    <row r="8" spans="1:9" s="96" customFormat="1" ht="64.8" customHeight="1" x14ac:dyDescent="0.25">
      <c r="A8" s="148" t="s">
        <v>61</v>
      </c>
      <c r="B8" s="149" t="s">
        <v>141</v>
      </c>
      <c r="C8" s="150" t="s">
        <v>236</v>
      </c>
      <c r="D8" s="151">
        <v>95200</v>
      </c>
      <c r="E8" s="184">
        <v>95200</v>
      </c>
      <c r="F8" s="151">
        <v>95200</v>
      </c>
      <c r="G8" s="151">
        <f>E8-F8</f>
        <v>0</v>
      </c>
      <c r="H8" s="152"/>
    </row>
    <row r="9" spans="1:9" s="96" customFormat="1" ht="64.2" customHeight="1" x14ac:dyDescent="0.25">
      <c r="A9" s="207" t="s">
        <v>61</v>
      </c>
      <c r="B9" s="154" t="s">
        <v>141</v>
      </c>
      <c r="C9" s="155" t="s">
        <v>236</v>
      </c>
      <c r="D9" s="156">
        <v>160800</v>
      </c>
      <c r="E9" s="208">
        <v>160800</v>
      </c>
      <c r="F9" s="156">
        <v>160800</v>
      </c>
      <c r="G9" s="156">
        <f>E9-F9</f>
        <v>0</v>
      </c>
      <c r="H9" s="157"/>
    </row>
    <row r="10" spans="1:9" s="180" customFormat="1" ht="42" x14ac:dyDescent="0.4">
      <c r="A10" s="154" t="s">
        <v>78</v>
      </c>
      <c r="B10" s="154" t="s">
        <v>129</v>
      </c>
      <c r="C10" s="248" t="s">
        <v>190</v>
      </c>
      <c r="D10" s="178">
        <v>52000</v>
      </c>
      <c r="E10" s="182">
        <v>52000</v>
      </c>
      <c r="F10" s="178">
        <v>52000</v>
      </c>
      <c r="G10" s="178">
        <f>+E10-F10</f>
        <v>0</v>
      </c>
      <c r="H10" s="178">
        <v>0</v>
      </c>
    </row>
    <row r="11" spans="1:9" s="180" customFormat="1" ht="42" x14ac:dyDescent="0.4">
      <c r="A11" s="154" t="s">
        <v>78</v>
      </c>
      <c r="B11" s="154" t="s">
        <v>129</v>
      </c>
      <c r="C11" s="244" t="s">
        <v>191</v>
      </c>
      <c r="D11" s="178">
        <v>62000</v>
      </c>
      <c r="E11" s="182">
        <v>62000</v>
      </c>
      <c r="F11" s="178">
        <v>62000</v>
      </c>
      <c r="G11" s="178">
        <f t="shared" ref="G11:G23" si="0">+E11-F11</f>
        <v>0</v>
      </c>
      <c r="H11" s="178">
        <v>0</v>
      </c>
    </row>
    <row r="12" spans="1:9" s="180" customFormat="1" ht="42" x14ac:dyDescent="0.4">
      <c r="A12" s="154" t="s">
        <v>78</v>
      </c>
      <c r="B12" s="154" t="s">
        <v>129</v>
      </c>
      <c r="C12" s="244" t="s">
        <v>192</v>
      </c>
      <c r="D12" s="178">
        <v>34000</v>
      </c>
      <c r="E12" s="182">
        <v>34000</v>
      </c>
      <c r="F12" s="178">
        <v>34000</v>
      </c>
      <c r="G12" s="178">
        <f t="shared" si="0"/>
        <v>0</v>
      </c>
      <c r="H12" s="178">
        <v>0</v>
      </c>
    </row>
    <row r="13" spans="1:9" s="180" customFormat="1" ht="42" x14ac:dyDescent="0.4">
      <c r="A13" s="154" t="s">
        <v>78</v>
      </c>
      <c r="B13" s="154" t="s">
        <v>129</v>
      </c>
      <c r="C13" s="244" t="s">
        <v>193</v>
      </c>
      <c r="D13" s="178">
        <v>27000</v>
      </c>
      <c r="E13" s="182">
        <v>27000</v>
      </c>
      <c r="F13" s="178">
        <v>27000</v>
      </c>
      <c r="G13" s="178">
        <f t="shared" si="0"/>
        <v>0</v>
      </c>
      <c r="H13" s="178">
        <v>0</v>
      </c>
    </row>
    <row r="14" spans="1:9" s="180" customFormat="1" ht="42" x14ac:dyDescent="0.4">
      <c r="A14" s="154" t="s">
        <v>78</v>
      </c>
      <c r="B14" s="154" t="s">
        <v>129</v>
      </c>
      <c r="C14" s="244" t="s">
        <v>194</v>
      </c>
      <c r="D14" s="178">
        <v>30000</v>
      </c>
      <c r="E14" s="182">
        <v>30000</v>
      </c>
      <c r="F14" s="178">
        <v>30000</v>
      </c>
      <c r="G14" s="178">
        <f t="shared" si="0"/>
        <v>0</v>
      </c>
      <c r="H14" s="178">
        <v>0</v>
      </c>
    </row>
    <row r="15" spans="1:9" s="180" customFormat="1" ht="42" x14ac:dyDescent="0.4">
      <c r="A15" s="154" t="s">
        <v>78</v>
      </c>
      <c r="B15" s="154" t="s">
        <v>129</v>
      </c>
      <c r="C15" s="244" t="s">
        <v>195</v>
      </c>
      <c r="D15" s="178">
        <v>500000</v>
      </c>
      <c r="E15" s="182">
        <v>499500</v>
      </c>
      <c r="F15" s="178">
        <v>499500</v>
      </c>
      <c r="G15" s="178">
        <f t="shared" si="0"/>
        <v>0</v>
      </c>
      <c r="H15" s="178">
        <v>0</v>
      </c>
    </row>
    <row r="16" spans="1:9" s="180" customFormat="1" ht="42" x14ac:dyDescent="0.4">
      <c r="A16" s="154" t="s">
        <v>78</v>
      </c>
      <c r="B16" s="154" t="s">
        <v>129</v>
      </c>
      <c r="C16" s="244" t="s">
        <v>196</v>
      </c>
      <c r="D16" s="178">
        <v>289000</v>
      </c>
      <c r="E16" s="182">
        <v>289000</v>
      </c>
      <c r="F16" s="178">
        <v>289000</v>
      </c>
      <c r="G16" s="178">
        <f t="shared" si="0"/>
        <v>0</v>
      </c>
      <c r="H16" s="178">
        <v>0</v>
      </c>
    </row>
    <row r="17" spans="1:8" s="180" customFormat="1" ht="42" x14ac:dyDescent="0.4">
      <c r="A17" s="154" t="s">
        <v>78</v>
      </c>
      <c r="B17" s="154" t="s">
        <v>129</v>
      </c>
      <c r="C17" s="244" t="s">
        <v>197</v>
      </c>
      <c r="D17" s="178">
        <v>468000</v>
      </c>
      <c r="E17" s="182">
        <v>468000</v>
      </c>
      <c r="F17" s="178">
        <v>467608</v>
      </c>
      <c r="G17" s="178">
        <f t="shared" si="0"/>
        <v>392</v>
      </c>
      <c r="H17" s="178">
        <v>0</v>
      </c>
    </row>
    <row r="18" spans="1:8" s="180" customFormat="1" ht="42" x14ac:dyDescent="0.4">
      <c r="A18" s="154" t="s">
        <v>78</v>
      </c>
      <c r="B18" s="154" t="s">
        <v>129</v>
      </c>
      <c r="C18" s="244" t="s">
        <v>198</v>
      </c>
      <c r="D18" s="178">
        <v>485000</v>
      </c>
      <c r="E18" s="182">
        <v>485000</v>
      </c>
      <c r="F18" s="178">
        <v>485000</v>
      </c>
      <c r="G18" s="178">
        <f t="shared" si="0"/>
        <v>0</v>
      </c>
      <c r="H18" s="178">
        <v>0</v>
      </c>
    </row>
    <row r="19" spans="1:8" s="180" customFormat="1" ht="42" x14ac:dyDescent="0.4">
      <c r="A19" s="154" t="s">
        <v>78</v>
      </c>
      <c r="B19" s="154" t="s">
        <v>129</v>
      </c>
      <c r="C19" s="249" t="s">
        <v>199</v>
      </c>
      <c r="D19" s="178">
        <v>218000</v>
      </c>
      <c r="E19" s="182">
        <v>218000</v>
      </c>
      <c r="F19" s="178">
        <v>218000</v>
      </c>
      <c r="G19" s="178">
        <f t="shared" si="0"/>
        <v>0</v>
      </c>
      <c r="H19" s="178">
        <v>0</v>
      </c>
    </row>
    <row r="20" spans="1:8" s="180" customFormat="1" ht="42" x14ac:dyDescent="0.4">
      <c r="A20" s="154" t="s">
        <v>78</v>
      </c>
      <c r="B20" s="154" t="s">
        <v>129</v>
      </c>
      <c r="C20" s="249" t="s">
        <v>200</v>
      </c>
      <c r="D20" s="178">
        <v>339000</v>
      </c>
      <c r="E20" s="182">
        <v>339000</v>
      </c>
      <c r="F20" s="178">
        <v>339000</v>
      </c>
      <c r="G20" s="178">
        <f t="shared" si="0"/>
        <v>0</v>
      </c>
      <c r="H20" s="178">
        <v>0</v>
      </c>
    </row>
    <row r="21" spans="1:8" s="180" customFormat="1" ht="42" x14ac:dyDescent="0.4">
      <c r="A21" s="154" t="s">
        <v>78</v>
      </c>
      <c r="B21" s="154" t="s">
        <v>129</v>
      </c>
      <c r="C21" s="249" t="s">
        <v>201</v>
      </c>
      <c r="D21" s="178">
        <v>46000</v>
      </c>
      <c r="E21" s="182">
        <v>46000</v>
      </c>
      <c r="F21" s="178">
        <v>46000</v>
      </c>
      <c r="G21" s="178">
        <f t="shared" si="0"/>
        <v>0</v>
      </c>
      <c r="H21" s="178">
        <v>0</v>
      </c>
    </row>
    <row r="22" spans="1:8" s="180" customFormat="1" ht="42" x14ac:dyDescent="0.4">
      <c r="A22" s="154" t="s">
        <v>78</v>
      </c>
      <c r="B22" s="154" t="s">
        <v>129</v>
      </c>
      <c r="C22" s="249" t="s">
        <v>202</v>
      </c>
      <c r="D22" s="178">
        <v>498000</v>
      </c>
      <c r="E22" s="182">
        <v>498000</v>
      </c>
      <c r="F22" s="178">
        <v>498000</v>
      </c>
      <c r="G22" s="178">
        <f t="shared" si="0"/>
        <v>0</v>
      </c>
      <c r="H22" s="178">
        <v>0</v>
      </c>
    </row>
    <row r="23" spans="1:8" s="180" customFormat="1" ht="42" x14ac:dyDescent="0.4">
      <c r="A23" s="153" t="s">
        <v>78</v>
      </c>
      <c r="B23" s="153" t="s">
        <v>129</v>
      </c>
      <c r="C23" s="250" t="s">
        <v>203</v>
      </c>
      <c r="D23" s="181">
        <v>265000</v>
      </c>
      <c r="E23" s="188">
        <v>265000</v>
      </c>
      <c r="F23" s="181">
        <v>265000</v>
      </c>
      <c r="G23" s="181">
        <f t="shared" si="0"/>
        <v>0</v>
      </c>
      <c r="H23" s="181">
        <v>0</v>
      </c>
    </row>
    <row r="24" spans="1:8" x14ac:dyDescent="0.4">
      <c r="A24" s="230" t="s">
        <v>42</v>
      </c>
      <c r="B24" s="231"/>
      <c r="C24" s="232"/>
      <c r="D24" s="97">
        <f>SUM(D8:D23)</f>
        <v>3569000</v>
      </c>
      <c r="E24" s="187">
        <f t="shared" ref="E24:G24" si="1">SUM(E8:E23)</f>
        <v>3568500</v>
      </c>
      <c r="F24" s="97">
        <f t="shared" si="1"/>
        <v>3568108</v>
      </c>
      <c r="G24" s="97">
        <f t="shared" si="1"/>
        <v>392</v>
      </c>
      <c r="H24" s="13"/>
    </row>
  </sheetData>
  <mergeCells count="12">
    <mergeCell ref="A24:C24"/>
    <mergeCell ref="A1:H1"/>
    <mergeCell ref="A2:H2"/>
    <mergeCell ref="A3:H3"/>
    <mergeCell ref="E6:E7"/>
    <mergeCell ref="F6:F7"/>
    <mergeCell ref="G6:G7"/>
    <mergeCell ref="H6:H7"/>
    <mergeCell ref="A6:A7"/>
    <mergeCell ref="B6:B7"/>
    <mergeCell ref="C6:C7"/>
    <mergeCell ref="D6:D7"/>
  </mergeCells>
  <pageMargins left="0.59055118110236227" right="0.11811023622047245" top="0.55118110236220474" bottom="0.15748031496062992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6" workbookViewId="0">
      <selection activeCell="D8" sqref="D8"/>
    </sheetView>
  </sheetViews>
  <sheetFormatPr defaultColWidth="9" defaultRowHeight="21" x14ac:dyDescent="0.4"/>
  <cols>
    <col min="1" max="1" width="10.796875" style="1" customWidth="1"/>
    <col min="2" max="2" width="11.296875" style="1" customWidth="1"/>
    <col min="3" max="3" width="19.59765625" style="1" customWidth="1"/>
    <col min="4" max="4" width="12.59765625" style="1" customWidth="1"/>
    <col min="5" max="5" width="12.796875" style="183" customWidth="1"/>
    <col min="6" max="6" width="7.796875" style="1" customWidth="1"/>
    <col min="7" max="7" width="13.09765625" style="1" customWidth="1"/>
    <col min="8" max="8" width="7.69921875" style="1" customWidth="1"/>
    <col min="9" max="16384" width="9" style="1"/>
  </cols>
  <sheetData>
    <row r="1" spans="1:8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</row>
    <row r="2" spans="1:8" x14ac:dyDescent="0.4">
      <c r="A2" s="212" t="s">
        <v>21</v>
      </c>
      <c r="B2" s="212"/>
      <c r="C2" s="212"/>
      <c r="D2" s="212"/>
      <c r="E2" s="212"/>
      <c r="F2" s="212"/>
      <c r="G2" s="212"/>
      <c r="H2" s="212"/>
    </row>
    <row r="3" spans="1:8" x14ac:dyDescent="0.4">
      <c r="A3" s="212" t="s">
        <v>137</v>
      </c>
      <c r="B3" s="212"/>
      <c r="C3" s="212"/>
      <c r="D3" s="212"/>
      <c r="E3" s="212"/>
      <c r="F3" s="212"/>
      <c r="G3" s="212"/>
      <c r="H3" s="212"/>
    </row>
    <row r="4" spans="1:8" x14ac:dyDescent="0.4">
      <c r="A4" s="2" t="s">
        <v>234</v>
      </c>
    </row>
    <row r="5" spans="1:8" x14ac:dyDescent="0.4">
      <c r="A5" s="2" t="s">
        <v>9</v>
      </c>
    </row>
    <row r="6" spans="1:8" x14ac:dyDescent="0.4">
      <c r="A6" s="235" t="s">
        <v>47</v>
      </c>
      <c r="B6" s="235" t="s">
        <v>48</v>
      </c>
      <c r="C6" s="237" t="s">
        <v>49</v>
      </c>
      <c r="D6" s="235" t="s">
        <v>128</v>
      </c>
      <c r="E6" s="239" t="s">
        <v>56</v>
      </c>
      <c r="F6" s="235" t="s">
        <v>57</v>
      </c>
      <c r="G6" s="235" t="s">
        <v>58</v>
      </c>
      <c r="H6" s="235" t="s">
        <v>59</v>
      </c>
    </row>
    <row r="7" spans="1:8" x14ac:dyDescent="0.4">
      <c r="A7" s="236"/>
      <c r="B7" s="236"/>
      <c r="C7" s="238"/>
      <c r="D7" s="236"/>
      <c r="E7" s="240"/>
      <c r="F7" s="236"/>
      <c r="G7" s="236"/>
      <c r="H7" s="236"/>
    </row>
    <row r="8" spans="1:8" s="180" customFormat="1" ht="42" x14ac:dyDescent="0.4">
      <c r="A8" s="209" t="s">
        <v>78</v>
      </c>
      <c r="B8" s="154" t="s">
        <v>129</v>
      </c>
      <c r="C8" s="155" t="s">
        <v>190</v>
      </c>
      <c r="D8" s="177">
        <v>52000</v>
      </c>
      <c r="E8" s="185">
        <v>52000</v>
      </c>
      <c r="F8" s="177">
        <v>0</v>
      </c>
      <c r="G8" s="177">
        <v>52000</v>
      </c>
      <c r="H8" s="177">
        <v>0</v>
      </c>
    </row>
    <row r="9" spans="1:8" s="180" customFormat="1" ht="42" x14ac:dyDescent="0.4">
      <c r="A9" s="209" t="s">
        <v>78</v>
      </c>
      <c r="B9" s="154" t="s">
        <v>129</v>
      </c>
      <c r="C9" s="245" t="s">
        <v>191</v>
      </c>
      <c r="D9" s="178">
        <v>62000</v>
      </c>
      <c r="E9" s="182">
        <v>62000</v>
      </c>
      <c r="F9" s="178">
        <v>0</v>
      </c>
      <c r="G9" s="178">
        <v>62000</v>
      </c>
      <c r="H9" s="178">
        <v>0</v>
      </c>
    </row>
    <row r="10" spans="1:8" s="180" customFormat="1" ht="42" x14ac:dyDescent="0.4">
      <c r="A10" s="209" t="s">
        <v>78</v>
      </c>
      <c r="B10" s="154" t="s">
        <v>129</v>
      </c>
      <c r="C10" s="244" t="s">
        <v>192</v>
      </c>
      <c r="D10" s="178">
        <v>34000</v>
      </c>
      <c r="E10" s="182">
        <v>34000</v>
      </c>
      <c r="F10" s="178">
        <v>0</v>
      </c>
      <c r="G10" s="178">
        <v>34000</v>
      </c>
      <c r="H10" s="178">
        <v>0</v>
      </c>
    </row>
    <row r="11" spans="1:8" s="180" customFormat="1" ht="42" x14ac:dyDescent="0.4">
      <c r="A11" s="209" t="s">
        <v>78</v>
      </c>
      <c r="B11" s="154" t="s">
        <v>129</v>
      </c>
      <c r="C11" s="244" t="s">
        <v>193</v>
      </c>
      <c r="D11" s="178">
        <v>27000</v>
      </c>
      <c r="E11" s="182">
        <v>27000</v>
      </c>
      <c r="F11" s="182">
        <v>0</v>
      </c>
      <c r="G11" s="178">
        <v>27000</v>
      </c>
      <c r="H11" s="178">
        <v>0</v>
      </c>
    </row>
    <row r="12" spans="1:8" s="180" customFormat="1" ht="42" x14ac:dyDescent="0.4">
      <c r="A12" s="209" t="s">
        <v>78</v>
      </c>
      <c r="B12" s="154" t="s">
        <v>129</v>
      </c>
      <c r="C12" s="244" t="s">
        <v>194</v>
      </c>
      <c r="D12" s="178">
        <v>30000</v>
      </c>
      <c r="E12" s="182">
        <v>30000</v>
      </c>
      <c r="F12" s="178">
        <v>0</v>
      </c>
      <c r="G12" s="178">
        <v>30000</v>
      </c>
      <c r="H12" s="178">
        <v>0</v>
      </c>
    </row>
    <row r="13" spans="1:8" s="180" customFormat="1" ht="42" x14ac:dyDescent="0.4">
      <c r="A13" s="209" t="s">
        <v>78</v>
      </c>
      <c r="B13" s="154" t="s">
        <v>129</v>
      </c>
      <c r="C13" s="244" t="s">
        <v>195</v>
      </c>
      <c r="D13" s="178">
        <v>500000</v>
      </c>
      <c r="E13" s="182">
        <v>499500</v>
      </c>
      <c r="F13" s="178">
        <v>0</v>
      </c>
      <c r="G13" s="178">
        <v>499500</v>
      </c>
      <c r="H13" s="178">
        <v>0</v>
      </c>
    </row>
    <row r="14" spans="1:8" s="180" customFormat="1" ht="42" x14ac:dyDescent="0.4">
      <c r="A14" s="209" t="s">
        <v>78</v>
      </c>
      <c r="B14" s="154" t="s">
        <v>129</v>
      </c>
      <c r="C14" s="244" t="s">
        <v>196</v>
      </c>
      <c r="D14" s="178">
        <v>289000</v>
      </c>
      <c r="E14" s="182">
        <v>289000</v>
      </c>
      <c r="F14" s="178">
        <v>0</v>
      </c>
      <c r="G14" s="178">
        <v>289000</v>
      </c>
      <c r="H14" s="178">
        <v>0</v>
      </c>
    </row>
    <row r="15" spans="1:8" s="180" customFormat="1" ht="42" x14ac:dyDescent="0.4">
      <c r="A15" s="209" t="s">
        <v>78</v>
      </c>
      <c r="B15" s="154" t="s">
        <v>129</v>
      </c>
      <c r="C15" s="244" t="s">
        <v>197</v>
      </c>
      <c r="D15" s="178">
        <v>468000</v>
      </c>
      <c r="E15" s="182">
        <v>468000</v>
      </c>
      <c r="F15" s="178">
        <v>0</v>
      </c>
      <c r="G15" s="178">
        <v>468000</v>
      </c>
      <c r="H15" s="178">
        <v>0</v>
      </c>
    </row>
    <row r="16" spans="1:8" s="180" customFormat="1" ht="42" x14ac:dyDescent="0.4">
      <c r="A16" s="209" t="s">
        <v>78</v>
      </c>
      <c r="B16" s="154" t="s">
        <v>129</v>
      </c>
      <c r="C16" s="244" t="s">
        <v>198</v>
      </c>
      <c r="D16" s="178">
        <v>485000</v>
      </c>
      <c r="E16" s="182">
        <v>485000</v>
      </c>
      <c r="F16" s="178">
        <v>0</v>
      </c>
      <c r="G16" s="178">
        <v>485000</v>
      </c>
      <c r="H16" s="178">
        <v>0</v>
      </c>
    </row>
    <row r="17" spans="1:8" s="180" customFormat="1" ht="42" x14ac:dyDescent="0.4">
      <c r="A17" s="209" t="s">
        <v>78</v>
      </c>
      <c r="B17" s="154" t="s">
        <v>129</v>
      </c>
      <c r="C17" s="244" t="s">
        <v>199</v>
      </c>
      <c r="D17" s="178">
        <v>218000</v>
      </c>
      <c r="E17" s="182">
        <v>218000</v>
      </c>
      <c r="F17" s="178">
        <v>0</v>
      </c>
      <c r="G17" s="178">
        <v>218000</v>
      </c>
      <c r="H17" s="178">
        <v>0</v>
      </c>
    </row>
    <row r="18" spans="1:8" s="180" customFormat="1" ht="42" x14ac:dyDescent="0.4">
      <c r="A18" s="209" t="s">
        <v>78</v>
      </c>
      <c r="B18" s="154" t="s">
        <v>129</v>
      </c>
      <c r="C18" s="244" t="s">
        <v>200</v>
      </c>
      <c r="D18" s="178">
        <v>339000</v>
      </c>
      <c r="E18" s="182">
        <v>339000</v>
      </c>
      <c r="F18" s="178">
        <v>0</v>
      </c>
      <c r="G18" s="178">
        <v>339000</v>
      </c>
      <c r="H18" s="178">
        <v>0</v>
      </c>
    </row>
    <row r="19" spans="1:8" s="180" customFormat="1" ht="42" x14ac:dyDescent="0.4">
      <c r="A19" s="209" t="s">
        <v>78</v>
      </c>
      <c r="B19" s="209" t="s">
        <v>129</v>
      </c>
      <c r="C19" s="246" t="s">
        <v>201</v>
      </c>
      <c r="D19" s="179">
        <v>46000</v>
      </c>
      <c r="E19" s="186">
        <v>46000</v>
      </c>
      <c r="F19" s="179">
        <v>0</v>
      </c>
      <c r="G19" s="179">
        <v>46000</v>
      </c>
      <c r="H19" s="179">
        <v>0</v>
      </c>
    </row>
    <row r="20" spans="1:8" x14ac:dyDescent="0.4">
      <c r="A20" s="215" t="s">
        <v>42</v>
      </c>
      <c r="B20" s="215"/>
      <c r="C20" s="215"/>
      <c r="D20" s="210">
        <f>SUM(D8:D19)</f>
        <v>2550000</v>
      </c>
      <c r="E20" s="211">
        <f>SUM(E8:E19)</f>
        <v>2549500</v>
      </c>
      <c r="F20" s="210">
        <f t="shared" ref="F20:H20" si="0">SUM(F8:F19)</f>
        <v>0</v>
      </c>
      <c r="G20" s="210">
        <f>SUM(G8:G19)</f>
        <v>2549500</v>
      </c>
      <c r="H20" s="210">
        <f t="shared" si="0"/>
        <v>0</v>
      </c>
    </row>
  </sheetData>
  <mergeCells count="12">
    <mergeCell ref="F6:F7"/>
    <mergeCell ref="G6:G7"/>
    <mergeCell ref="H6:H7"/>
    <mergeCell ref="A20:C20"/>
    <mergeCell ref="A6:A7"/>
    <mergeCell ref="B6:B7"/>
    <mergeCell ref="C6:C7"/>
    <mergeCell ref="D6:D7"/>
    <mergeCell ref="E6:E7"/>
    <mergeCell ref="A1:H1"/>
    <mergeCell ref="A2:H2"/>
    <mergeCell ref="A3:H3"/>
  </mergeCells>
  <pageMargins left="0.31496062992125984" right="0.31496062992125984" top="0.35433070866141736" bottom="0.35433070866141736" header="0.11811023622047245" footer="0.11811023622047245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2" zoomScale="93" zoomScaleNormal="93" zoomScaleSheetLayoutView="130" workbookViewId="0">
      <selection activeCell="G11" sqref="G11"/>
    </sheetView>
  </sheetViews>
  <sheetFormatPr defaultColWidth="9" defaultRowHeight="21" x14ac:dyDescent="0.4"/>
  <cols>
    <col min="1" max="1" width="10.3984375" style="1" customWidth="1"/>
    <col min="2" max="2" width="13.59765625" style="1" customWidth="1"/>
    <col min="3" max="3" width="19.3984375" style="247" customWidth="1"/>
    <col min="4" max="4" width="11.8984375" style="1" customWidth="1"/>
    <col min="5" max="6" width="11.69921875" style="1" customWidth="1"/>
    <col min="7" max="7" width="13.09765625" style="1" customWidth="1"/>
    <col min="8" max="8" width="10.19921875" style="1" customWidth="1"/>
    <col min="9" max="16384" width="9" style="1"/>
  </cols>
  <sheetData>
    <row r="1" spans="1:9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11"/>
    </row>
    <row r="2" spans="1:9" ht="15" customHeight="1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11"/>
    </row>
    <row r="3" spans="1:9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11"/>
    </row>
    <row r="4" spans="1:9" ht="18" customHeight="1" x14ac:dyDescent="0.4">
      <c r="A4" s="2" t="s">
        <v>224</v>
      </c>
      <c r="B4" s="2"/>
    </row>
    <row r="5" spans="1:9" x14ac:dyDescent="0.4">
      <c r="A5" s="2" t="s">
        <v>138</v>
      </c>
    </row>
    <row r="6" spans="1:9" x14ac:dyDescent="0.4">
      <c r="A6" s="235" t="s">
        <v>47</v>
      </c>
      <c r="B6" s="235" t="s">
        <v>48</v>
      </c>
      <c r="C6" s="235" t="s">
        <v>49</v>
      </c>
      <c r="D6" s="235" t="s">
        <v>128</v>
      </c>
      <c r="E6" s="235" t="s">
        <v>56</v>
      </c>
      <c r="F6" s="235" t="s">
        <v>57</v>
      </c>
      <c r="G6" s="235" t="s">
        <v>58</v>
      </c>
      <c r="H6" s="235" t="s">
        <v>59</v>
      </c>
    </row>
    <row r="7" spans="1:9" x14ac:dyDescent="0.4">
      <c r="A7" s="236"/>
      <c r="B7" s="236"/>
      <c r="C7" s="236"/>
      <c r="D7" s="236"/>
      <c r="E7" s="236"/>
      <c r="F7" s="236"/>
      <c r="G7" s="236"/>
      <c r="H7" s="236"/>
    </row>
    <row r="8" spans="1:9" s="96" customFormat="1" ht="68.400000000000006" customHeight="1" x14ac:dyDescent="0.25">
      <c r="A8" s="149" t="s">
        <v>78</v>
      </c>
      <c r="B8" s="149" t="s">
        <v>79</v>
      </c>
      <c r="C8" s="150" t="s">
        <v>204</v>
      </c>
      <c r="D8" s="151">
        <v>495000</v>
      </c>
      <c r="E8" s="151">
        <v>495000</v>
      </c>
      <c r="F8" s="151">
        <v>0</v>
      </c>
      <c r="G8" s="151">
        <f>E8-F8</f>
        <v>495000</v>
      </c>
      <c r="H8" s="152"/>
    </row>
    <row r="9" spans="1:9" s="96" customFormat="1" ht="65.400000000000006" customHeight="1" x14ac:dyDescent="0.25">
      <c r="A9" s="154" t="s">
        <v>78</v>
      </c>
      <c r="B9" s="154" t="s">
        <v>79</v>
      </c>
      <c r="C9" s="155" t="s">
        <v>205</v>
      </c>
      <c r="D9" s="156">
        <v>495000</v>
      </c>
      <c r="E9" s="156">
        <v>495000</v>
      </c>
      <c r="F9" s="156">
        <v>0</v>
      </c>
      <c r="G9" s="156">
        <f>E9-F9</f>
        <v>495000</v>
      </c>
      <c r="H9" s="157"/>
    </row>
    <row r="10" spans="1:9" s="96" customFormat="1" ht="67.8" customHeight="1" x14ac:dyDescent="0.25">
      <c r="A10" s="154" t="s">
        <v>78</v>
      </c>
      <c r="B10" s="154" t="s">
        <v>79</v>
      </c>
      <c r="C10" s="155" t="s">
        <v>206</v>
      </c>
      <c r="D10" s="156">
        <v>450000</v>
      </c>
      <c r="E10" s="156">
        <v>450000</v>
      </c>
      <c r="F10" s="156">
        <v>0</v>
      </c>
      <c r="G10" s="156">
        <f>E10-F10</f>
        <v>450000</v>
      </c>
      <c r="H10" s="157"/>
    </row>
    <row r="11" spans="1:9" s="96" customFormat="1" ht="42" x14ac:dyDescent="0.25">
      <c r="A11" s="154" t="s">
        <v>78</v>
      </c>
      <c r="B11" s="154" t="s">
        <v>79</v>
      </c>
      <c r="C11" s="155" t="s">
        <v>207</v>
      </c>
      <c r="D11" s="156">
        <v>248000</v>
      </c>
      <c r="E11" s="156">
        <v>248000</v>
      </c>
      <c r="F11" s="156">
        <v>0</v>
      </c>
      <c r="G11" s="156">
        <f t="shared" ref="G11:G16" si="0">E11-F11</f>
        <v>248000</v>
      </c>
      <c r="H11" s="157"/>
    </row>
    <row r="12" spans="1:9" s="96" customFormat="1" ht="67.2" customHeight="1" x14ac:dyDescent="0.25">
      <c r="A12" s="154" t="s">
        <v>78</v>
      </c>
      <c r="B12" s="154" t="s">
        <v>79</v>
      </c>
      <c r="C12" s="155" t="s">
        <v>208</v>
      </c>
      <c r="D12" s="156">
        <v>494000</v>
      </c>
      <c r="E12" s="156">
        <v>494000</v>
      </c>
      <c r="F12" s="156">
        <v>0</v>
      </c>
      <c r="G12" s="156">
        <f t="shared" si="0"/>
        <v>494000</v>
      </c>
      <c r="H12" s="157"/>
    </row>
    <row r="13" spans="1:9" s="96" customFormat="1" ht="63.6" customHeight="1" x14ac:dyDescent="0.25">
      <c r="A13" s="154" t="s">
        <v>78</v>
      </c>
      <c r="B13" s="154" t="s">
        <v>79</v>
      </c>
      <c r="C13" s="199" t="s">
        <v>217</v>
      </c>
      <c r="D13" s="156">
        <v>363000</v>
      </c>
      <c r="E13" s="156">
        <v>363000</v>
      </c>
      <c r="F13" s="156">
        <v>363000</v>
      </c>
      <c r="G13" s="156">
        <f t="shared" si="0"/>
        <v>0</v>
      </c>
      <c r="H13" s="157"/>
    </row>
    <row r="14" spans="1:9" s="96" customFormat="1" ht="60.6" customHeight="1" x14ac:dyDescent="0.25">
      <c r="A14" s="154" t="s">
        <v>78</v>
      </c>
      <c r="B14" s="154" t="s">
        <v>79</v>
      </c>
      <c r="C14" s="199" t="s">
        <v>218</v>
      </c>
      <c r="D14" s="156">
        <v>492000</v>
      </c>
      <c r="E14" s="156">
        <v>492000</v>
      </c>
      <c r="F14" s="156">
        <v>492000</v>
      </c>
      <c r="G14" s="156">
        <f t="shared" si="0"/>
        <v>0</v>
      </c>
      <c r="H14" s="157"/>
    </row>
    <row r="15" spans="1:9" s="96" customFormat="1" ht="65.400000000000006" customHeight="1" x14ac:dyDescent="0.25">
      <c r="A15" s="154" t="s">
        <v>78</v>
      </c>
      <c r="B15" s="154" t="s">
        <v>79</v>
      </c>
      <c r="C15" s="199" t="s">
        <v>219</v>
      </c>
      <c r="D15" s="156">
        <v>298000</v>
      </c>
      <c r="E15" s="156">
        <v>298000</v>
      </c>
      <c r="F15" s="156">
        <v>298000</v>
      </c>
      <c r="G15" s="156">
        <f t="shared" si="0"/>
        <v>0</v>
      </c>
      <c r="H15" s="157"/>
    </row>
    <row r="16" spans="1:9" s="96" customFormat="1" ht="55.8" customHeight="1" x14ac:dyDescent="0.25">
      <c r="A16" s="154" t="s">
        <v>78</v>
      </c>
      <c r="B16" s="154" t="s">
        <v>79</v>
      </c>
      <c r="C16" s="199" t="s">
        <v>220</v>
      </c>
      <c r="D16" s="156">
        <v>298000</v>
      </c>
      <c r="E16" s="156">
        <v>298000</v>
      </c>
      <c r="F16" s="156">
        <v>298000</v>
      </c>
      <c r="G16" s="156">
        <f t="shared" si="0"/>
        <v>0</v>
      </c>
      <c r="H16" s="157"/>
    </row>
    <row r="17" spans="1:8" s="96" customFormat="1" x14ac:dyDescent="0.25">
      <c r="A17" s="189"/>
      <c r="B17" s="198"/>
      <c r="C17" s="190"/>
      <c r="D17" s="191"/>
      <c r="E17" s="191"/>
      <c r="F17" s="191"/>
      <c r="G17" s="191"/>
      <c r="H17" s="192"/>
    </row>
    <row r="18" spans="1:8" x14ac:dyDescent="0.4">
      <c r="A18" s="230" t="s">
        <v>42</v>
      </c>
      <c r="B18" s="231"/>
      <c r="C18" s="232"/>
      <c r="D18" s="97">
        <f>SUM(D8:D16)</f>
        <v>3633000</v>
      </c>
      <c r="E18" s="97">
        <f>SUM(E8:E16)</f>
        <v>3633000</v>
      </c>
      <c r="F18" s="97">
        <f>SUM(F8:F16)</f>
        <v>1451000</v>
      </c>
      <c r="G18" s="158">
        <f>SUM(G8:G16)</f>
        <v>2182000</v>
      </c>
      <c r="H18" s="13"/>
    </row>
    <row r="19" spans="1:8" ht="9.6" customHeight="1" x14ac:dyDescent="0.4">
      <c r="G19" s="194"/>
    </row>
    <row r="20" spans="1:8" x14ac:dyDescent="0.4">
      <c r="A20" s="2" t="s">
        <v>9</v>
      </c>
    </row>
    <row r="21" spans="1:8" x14ac:dyDescent="0.4">
      <c r="A21" s="235" t="s">
        <v>47</v>
      </c>
      <c r="B21" s="235" t="s">
        <v>48</v>
      </c>
      <c r="C21" s="235" t="s">
        <v>49</v>
      </c>
      <c r="D21" s="235" t="s">
        <v>128</v>
      </c>
      <c r="E21" s="235" t="s">
        <v>56</v>
      </c>
      <c r="F21" s="235" t="s">
        <v>57</v>
      </c>
      <c r="G21" s="235" t="s">
        <v>58</v>
      </c>
      <c r="H21" s="235" t="s">
        <v>59</v>
      </c>
    </row>
    <row r="22" spans="1:8" x14ac:dyDescent="0.4">
      <c r="A22" s="236"/>
      <c r="B22" s="236"/>
      <c r="C22" s="236"/>
      <c r="D22" s="236"/>
      <c r="E22" s="236"/>
      <c r="F22" s="236"/>
      <c r="G22" s="236"/>
      <c r="H22" s="236"/>
    </row>
    <row r="23" spans="1:8" x14ac:dyDescent="0.4">
      <c r="A23" s="139">
        <v>0</v>
      </c>
      <c r="B23" s="98"/>
      <c r="C23" s="99"/>
      <c r="D23" s="100">
        <v>0</v>
      </c>
      <c r="E23" s="100">
        <v>0</v>
      </c>
      <c r="F23" s="100">
        <v>0</v>
      </c>
      <c r="G23" s="100">
        <f>E23-F23</f>
        <v>0</v>
      </c>
      <c r="H23" s="101"/>
    </row>
    <row r="24" spans="1:8" x14ac:dyDescent="0.4">
      <c r="A24" s="230" t="s">
        <v>42</v>
      </c>
      <c r="B24" s="231"/>
      <c r="C24" s="232"/>
      <c r="D24" s="97">
        <f>SUM(D23:D23)</f>
        <v>0</v>
      </c>
      <c r="E24" s="97">
        <f>SUM(E23:E23)</f>
        <v>0</v>
      </c>
      <c r="F24" s="97">
        <f>SUM(F23:F23)</f>
        <v>0</v>
      </c>
      <c r="G24" s="95">
        <f>SUM(G23:G23)</f>
        <v>0</v>
      </c>
      <c r="H24" s="13"/>
    </row>
    <row r="35" spans="5:5" x14ac:dyDescent="0.4">
      <c r="E35" s="193"/>
    </row>
  </sheetData>
  <mergeCells count="21">
    <mergeCell ref="A18:C18"/>
    <mergeCell ref="H6:H7"/>
    <mergeCell ref="A1:H1"/>
    <mergeCell ref="A2:H2"/>
    <mergeCell ref="A3:H3"/>
    <mergeCell ref="A6:A7"/>
    <mergeCell ref="B6:B7"/>
    <mergeCell ref="C6:C7"/>
    <mergeCell ref="D6:D7"/>
    <mergeCell ref="E6:E7"/>
    <mergeCell ref="F6:F7"/>
    <mergeCell ref="G6:G7"/>
    <mergeCell ref="F21:F22"/>
    <mergeCell ref="G21:G22"/>
    <mergeCell ref="H21:H22"/>
    <mergeCell ref="A24:C24"/>
    <mergeCell ref="A21:A22"/>
    <mergeCell ref="B21:B22"/>
    <mergeCell ref="C21:C22"/>
    <mergeCell ref="D21:D22"/>
    <mergeCell ref="E21:E22"/>
  </mergeCells>
  <pageMargins left="0.6692913385826772" right="0.11811023622047245" top="0.74803149606299213" bottom="0.35433070866141736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A33" sqref="A33"/>
    </sheetView>
  </sheetViews>
  <sheetFormatPr defaultColWidth="9" defaultRowHeight="21" x14ac:dyDescent="0.4"/>
  <cols>
    <col min="1" max="1" width="20.19921875" style="74" customWidth="1"/>
    <col min="2" max="2" width="14.09765625" style="74" customWidth="1"/>
    <col min="3" max="3" width="13" style="74" customWidth="1"/>
    <col min="4" max="4" width="10.3984375" style="74" customWidth="1"/>
    <col min="5" max="5" width="12.5" style="74" customWidth="1"/>
    <col min="6" max="6" width="12.69921875" style="74" customWidth="1"/>
    <col min="7" max="7" width="10.8984375" style="74" bestFit="1" customWidth="1"/>
    <col min="8" max="8" width="13.09765625" style="74" customWidth="1"/>
    <col min="9" max="9" width="11.5" style="74" customWidth="1"/>
    <col min="10" max="10" width="11.3984375" style="74" customWidth="1"/>
    <col min="11" max="11" width="12.19921875" style="74" customWidth="1"/>
    <col min="12" max="12" width="11.796875" style="74" customWidth="1"/>
    <col min="13" max="13" width="12.09765625" style="74" customWidth="1"/>
    <col min="14" max="14" width="12.296875" style="74" customWidth="1"/>
    <col min="15" max="15" width="10.8984375" style="74" customWidth="1"/>
    <col min="16" max="16" width="13.796875" style="74" customWidth="1"/>
    <col min="17" max="16384" width="9" style="74"/>
  </cols>
  <sheetData>
    <row r="1" spans="1:16" ht="18" customHeight="1" x14ac:dyDescent="0.4">
      <c r="A1" s="242" t="str">
        <f>งบแสดงฐานะการเงิน!B1</f>
        <v>องค์การบริหารส่วนตำบลโคกสูง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16" ht="16.95" customHeight="1" x14ac:dyDescent="0.4">
      <c r="A2" s="242" t="s">
        <v>68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6" ht="16.95" customHeight="1" x14ac:dyDescent="0.4">
      <c r="A3" s="242" t="s">
        <v>142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ht="5.25" customHeight="1" x14ac:dyDescent="0.4"/>
    <row r="5" spans="1:16" ht="96" customHeight="1" x14ac:dyDescent="0.4">
      <c r="A5" s="79"/>
      <c r="B5" s="102" t="s">
        <v>60</v>
      </c>
      <c r="C5" s="102" t="s">
        <v>88</v>
      </c>
      <c r="D5" s="141" t="s">
        <v>143</v>
      </c>
      <c r="E5" s="102" t="s">
        <v>42</v>
      </c>
      <c r="F5" s="102" t="s">
        <v>103</v>
      </c>
      <c r="G5" s="102" t="s">
        <v>104</v>
      </c>
      <c r="H5" s="102" t="s">
        <v>63</v>
      </c>
      <c r="I5" s="102" t="s">
        <v>64</v>
      </c>
      <c r="J5" s="102" t="s">
        <v>105</v>
      </c>
      <c r="K5" s="102" t="s">
        <v>65</v>
      </c>
      <c r="L5" s="102" t="s">
        <v>106</v>
      </c>
      <c r="M5" s="102" t="s">
        <v>107</v>
      </c>
      <c r="N5" s="102" t="s">
        <v>163</v>
      </c>
      <c r="O5" s="102" t="s">
        <v>66</v>
      </c>
      <c r="P5" s="102" t="s">
        <v>61</v>
      </c>
    </row>
    <row r="6" spans="1:16" ht="409.6" hidden="1" customHeight="1" x14ac:dyDescent="0.4">
      <c r="A6" s="75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16" ht="23.25" customHeight="1" x14ac:dyDescent="0.4">
      <c r="A7" s="114" t="s">
        <v>67</v>
      </c>
      <c r="B7" s="105" t="s">
        <v>89</v>
      </c>
      <c r="C7" s="105" t="s">
        <v>89</v>
      </c>
      <c r="D7" s="105" t="s">
        <v>89</v>
      </c>
      <c r="E7" s="106" t="s">
        <v>89</v>
      </c>
      <c r="F7" s="106" t="s">
        <v>89</v>
      </c>
      <c r="G7" s="105" t="s">
        <v>89</v>
      </c>
      <c r="H7" s="105" t="s">
        <v>89</v>
      </c>
      <c r="I7" s="105" t="s">
        <v>89</v>
      </c>
      <c r="J7" s="106" t="s">
        <v>89</v>
      </c>
      <c r="K7" s="106" t="s">
        <v>89</v>
      </c>
      <c r="L7" s="106" t="s">
        <v>89</v>
      </c>
      <c r="M7" s="106"/>
      <c r="N7" s="106"/>
      <c r="O7" s="106"/>
      <c r="P7" s="106" t="s">
        <v>89</v>
      </c>
    </row>
    <row r="8" spans="1:16" x14ac:dyDescent="0.4">
      <c r="A8" s="115" t="s">
        <v>61</v>
      </c>
      <c r="B8" s="107">
        <v>12455876</v>
      </c>
      <c r="C8" s="107">
        <v>12089674.6</v>
      </c>
      <c r="D8" s="107"/>
      <c r="E8" s="108">
        <v>12089674.6</v>
      </c>
      <c r="F8" s="129"/>
      <c r="G8" s="130"/>
      <c r="H8" s="130"/>
      <c r="I8" s="130"/>
      <c r="J8" s="133"/>
      <c r="K8" s="133"/>
      <c r="L8" s="133"/>
      <c r="M8" s="133"/>
      <c r="N8" s="133"/>
      <c r="O8" s="134"/>
      <c r="P8" s="129">
        <v>12089674.6</v>
      </c>
    </row>
    <row r="9" spans="1:16" x14ac:dyDescent="0.4">
      <c r="A9" s="115" t="s">
        <v>90</v>
      </c>
      <c r="B9" s="107">
        <v>2139120</v>
      </c>
      <c r="C9" s="107">
        <v>2052720</v>
      </c>
      <c r="D9" s="107"/>
      <c r="E9" s="108">
        <v>2052720</v>
      </c>
      <c r="F9" s="129">
        <v>2052720</v>
      </c>
      <c r="G9" s="130"/>
      <c r="H9" s="130"/>
      <c r="I9" s="130"/>
      <c r="J9" s="133"/>
      <c r="K9" s="133"/>
      <c r="L9" s="133"/>
      <c r="M9" s="133"/>
      <c r="N9" s="133"/>
      <c r="O9" s="134"/>
      <c r="P9" s="133"/>
    </row>
    <row r="10" spans="1:16" x14ac:dyDescent="0.4">
      <c r="A10" s="115" t="s">
        <v>81</v>
      </c>
      <c r="B10" s="107">
        <v>9378817</v>
      </c>
      <c r="C10" s="107">
        <v>8962863.5</v>
      </c>
      <c r="D10" s="107"/>
      <c r="E10" s="108">
        <v>8962863.5</v>
      </c>
      <c r="F10" s="129">
        <v>4365023.7</v>
      </c>
      <c r="G10" s="130">
        <v>149760</v>
      </c>
      <c r="H10" s="130">
        <v>2451790</v>
      </c>
      <c r="I10" s="130">
        <v>279420</v>
      </c>
      <c r="J10" s="129">
        <v>978660</v>
      </c>
      <c r="K10" s="129">
        <v>638209.80000000005</v>
      </c>
      <c r="L10" s="133"/>
      <c r="M10" s="133"/>
      <c r="N10" s="133"/>
      <c r="O10" s="129">
        <v>100000</v>
      </c>
      <c r="P10" s="133"/>
    </row>
    <row r="11" spans="1:16" x14ac:dyDescent="0.4">
      <c r="A11" s="115" t="s">
        <v>91</v>
      </c>
      <c r="B11" s="107">
        <v>1209730</v>
      </c>
      <c r="C11" s="107">
        <v>1100530</v>
      </c>
      <c r="D11" s="107"/>
      <c r="E11" s="108">
        <v>1100530</v>
      </c>
      <c r="F11" s="129">
        <v>687970</v>
      </c>
      <c r="G11" s="130"/>
      <c r="H11" s="130">
        <v>210010</v>
      </c>
      <c r="I11" s="130"/>
      <c r="J11" s="129">
        <v>110820</v>
      </c>
      <c r="K11" s="129">
        <v>91730</v>
      </c>
      <c r="L11" s="133"/>
      <c r="M11" s="133"/>
      <c r="N11" s="133"/>
      <c r="O11" s="129"/>
      <c r="P11" s="133"/>
    </row>
    <row r="12" spans="1:16" x14ac:dyDescent="0.4">
      <c r="A12" s="115" t="s">
        <v>71</v>
      </c>
      <c r="B12" s="107">
        <v>4042329</v>
      </c>
      <c r="C12" s="107">
        <v>3339139.32</v>
      </c>
      <c r="D12" s="107"/>
      <c r="E12" s="108">
        <v>3339139.32</v>
      </c>
      <c r="F12" s="129">
        <v>831870</v>
      </c>
      <c r="G12" s="130">
        <v>329814.8</v>
      </c>
      <c r="H12" s="130">
        <v>1105017.82</v>
      </c>
      <c r="I12" s="130">
        <v>555978.69999999995</v>
      </c>
      <c r="J12" s="129">
        <v>40466</v>
      </c>
      <c r="K12" s="129">
        <v>154840</v>
      </c>
      <c r="L12" s="129">
        <v>68842</v>
      </c>
      <c r="M12" s="129">
        <v>232510</v>
      </c>
      <c r="N12" s="129"/>
      <c r="O12" s="129">
        <v>19800</v>
      </c>
      <c r="P12" s="133"/>
    </row>
    <row r="13" spans="1:16" x14ac:dyDescent="0.4">
      <c r="A13" s="115" t="s">
        <v>75</v>
      </c>
      <c r="B13" s="107">
        <v>2085128</v>
      </c>
      <c r="C13" s="107">
        <v>1713065.36</v>
      </c>
      <c r="D13" s="107"/>
      <c r="E13" s="108">
        <v>1713065.36</v>
      </c>
      <c r="F13" s="129">
        <v>176186</v>
      </c>
      <c r="G13" s="130">
        <v>140379</v>
      </c>
      <c r="H13" s="130">
        <v>1084817.3600000001</v>
      </c>
      <c r="I13" s="130">
        <v>249160</v>
      </c>
      <c r="J13" s="129">
        <v>12020</v>
      </c>
      <c r="K13" s="129">
        <v>42624</v>
      </c>
      <c r="L13" s="133"/>
      <c r="M13" s="133"/>
      <c r="N13" s="133"/>
      <c r="O13" s="129">
        <v>7879</v>
      </c>
      <c r="P13" s="133"/>
    </row>
    <row r="14" spans="1:16" x14ac:dyDescent="0.4">
      <c r="A14" s="115" t="s">
        <v>92</v>
      </c>
      <c r="B14" s="107">
        <v>345000</v>
      </c>
      <c r="C14" s="107">
        <v>314979.93</v>
      </c>
      <c r="D14" s="107"/>
      <c r="E14" s="108">
        <v>314979.93</v>
      </c>
      <c r="F14" s="129">
        <v>314979.93</v>
      </c>
      <c r="G14" s="130"/>
      <c r="H14" s="130"/>
      <c r="I14" s="130"/>
      <c r="J14" s="133"/>
      <c r="K14" s="129"/>
      <c r="L14" s="133"/>
      <c r="M14" s="133"/>
      <c r="N14" s="133"/>
      <c r="O14" s="133"/>
      <c r="P14" s="133"/>
    </row>
    <row r="15" spans="1:16" x14ac:dyDescent="0.4">
      <c r="A15" s="115" t="s">
        <v>93</v>
      </c>
      <c r="B15" s="107">
        <v>868000</v>
      </c>
      <c r="C15" s="107">
        <v>808000</v>
      </c>
      <c r="D15" s="107">
        <v>30000</v>
      </c>
      <c r="E15" s="108">
        <v>838000</v>
      </c>
      <c r="F15" s="129">
        <v>808000</v>
      </c>
      <c r="G15" s="130"/>
      <c r="H15" s="130">
        <v>30000</v>
      </c>
      <c r="I15" s="130"/>
      <c r="J15" s="133"/>
      <c r="K15" s="129"/>
      <c r="L15" s="133"/>
      <c r="M15" s="133"/>
      <c r="N15" s="133"/>
      <c r="O15" s="129"/>
      <c r="P15" s="133"/>
    </row>
    <row r="16" spans="1:16" x14ac:dyDescent="0.4">
      <c r="A16" s="115" t="s">
        <v>78</v>
      </c>
      <c r="B16" s="107">
        <v>4054000</v>
      </c>
      <c r="C16" s="107">
        <v>3981000</v>
      </c>
      <c r="D16" s="107"/>
      <c r="E16" s="108">
        <v>3981000</v>
      </c>
      <c r="F16" s="129">
        <v>0</v>
      </c>
      <c r="G16" s="130"/>
      <c r="H16" s="130"/>
      <c r="I16" s="130"/>
      <c r="J16" s="133"/>
      <c r="K16" s="129"/>
      <c r="L16" s="133">
        <v>249000</v>
      </c>
      <c r="M16" s="133"/>
      <c r="N16" s="133">
        <v>3732000</v>
      </c>
      <c r="O16" s="133"/>
      <c r="P16" s="133"/>
    </row>
    <row r="17" spans="1:16" x14ac:dyDescent="0.4">
      <c r="A17" s="115" t="s">
        <v>80</v>
      </c>
      <c r="B17" s="107">
        <v>0</v>
      </c>
      <c r="C17" s="107">
        <v>0</v>
      </c>
      <c r="D17" s="107"/>
      <c r="E17" s="108">
        <v>0</v>
      </c>
      <c r="F17" s="129">
        <v>0</v>
      </c>
      <c r="G17" s="130"/>
      <c r="H17" s="130"/>
      <c r="I17" s="130"/>
      <c r="J17" s="133"/>
      <c r="K17" s="133"/>
      <c r="L17" s="133"/>
      <c r="M17" s="133"/>
      <c r="N17" s="133"/>
      <c r="O17" s="133"/>
      <c r="P17" s="133"/>
    </row>
    <row r="18" spans="1:16" x14ac:dyDescent="0.4">
      <c r="A18" s="116" t="s">
        <v>94</v>
      </c>
      <c r="B18" s="109">
        <v>2422000</v>
      </c>
      <c r="C18" s="109">
        <v>2306521.71</v>
      </c>
      <c r="D18" s="109"/>
      <c r="E18" s="108">
        <v>2306521.71</v>
      </c>
      <c r="F18" s="131">
        <v>45000</v>
      </c>
      <c r="G18" s="132">
        <v>30000</v>
      </c>
      <c r="H18" s="132">
        <v>2033180</v>
      </c>
      <c r="I18" s="132">
        <v>60000</v>
      </c>
      <c r="J18" s="135"/>
      <c r="K18" s="135">
        <v>48341.71</v>
      </c>
      <c r="L18" s="135">
        <v>30000</v>
      </c>
      <c r="M18" s="131">
        <v>60000</v>
      </c>
      <c r="N18" s="131"/>
      <c r="O18" s="135"/>
      <c r="P18" s="135"/>
    </row>
    <row r="19" spans="1:16" ht="21.6" thickBot="1" x14ac:dyDescent="0.45">
      <c r="A19" s="102" t="s">
        <v>130</v>
      </c>
      <c r="B19" s="110">
        <f>SUM(B8:B18)</f>
        <v>39000000</v>
      </c>
      <c r="C19" s="110">
        <f>SUM(C8:C18)</f>
        <v>36668494.420000002</v>
      </c>
      <c r="D19" s="110">
        <f>SUM(D8:D18)</f>
        <v>30000</v>
      </c>
      <c r="E19" s="110">
        <f>SUM(E8:E18)</f>
        <v>36698494.420000002</v>
      </c>
      <c r="F19" s="113">
        <f>SUM(F8:F18)</f>
        <v>9281749.6300000008</v>
      </c>
      <c r="G19" s="113">
        <f t="shared" ref="G19:P19" si="0">SUM(G8:G18)</f>
        <v>649953.80000000005</v>
      </c>
      <c r="H19" s="113">
        <f t="shared" si="0"/>
        <v>6914815.1800000006</v>
      </c>
      <c r="I19" s="113">
        <f t="shared" si="0"/>
        <v>1144558.7</v>
      </c>
      <c r="J19" s="113">
        <f t="shared" si="0"/>
        <v>1141966</v>
      </c>
      <c r="K19" s="113">
        <f t="shared" si="0"/>
        <v>975745.51</v>
      </c>
      <c r="L19" s="113">
        <f t="shared" si="0"/>
        <v>347842</v>
      </c>
      <c r="M19" s="113">
        <f t="shared" si="0"/>
        <v>292510</v>
      </c>
      <c r="N19" s="113"/>
      <c r="O19" s="113">
        <f t="shared" si="0"/>
        <v>127679</v>
      </c>
      <c r="P19" s="113">
        <f t="shared" si="0"/>
        <v>12089674.6</v>
      </c>
    </row>
    <row r="20" spans="1:16" ht="21" customHeight="1" thickTop="1" x14ac:dyDescent="0.4">
      <c r="A20" s="111" t="s">
        <v>95</v>
      </c>
      <c r="B20" s="105" t="s">
        <v>89</v>
      </c>
      <c r="C20" s="105" t="s">
        <v>89</v>
      </c>
      <c r="D20" s="105" t="s">
        <v>89</v>
      </c>
      <c r="E20" s="106" t="s">
        <v>89</v>
      </c>
      <c r="F20" s="106" t="s">
        <v>89</v>
      </c>
      <c r="G20" s="105" t="s">
        <v>89</v>
      </c>
      <c r="H20" s="105" t="s">
        <v>89</v>
      </c>
      <c r="I20" s="105" t="s">
        <v>89</v>
      </c>
      <c r="J20" s="106" t="s">
        <v>89</v>
      </c>
      <c r="K20" s="106" t="s">
        <v>89</v>
      </c>
      <c r="L20" s="106" t="s">
        <v>89</v>
      </c>
      <c r="M20" s="106" t="s">
        <v>89</v>
      </c>
      <c r="N20" s="106"/>
      <c r="O20" s="106" t="s">
        <v>89</v>
      </c>
      <c r="P20" s="106" t="s">
        <v>89</v>
      </c>
    </row>
    <row r="21" spans="1:16" x14ac:dyDescent="0.4">
      <c r="A21" s="112" t="s">
        <v>96</v>
      </c>
      <c r="B21" s="107">
        <v>233000</v>
      </c>
      <c r="C21" s="107">
        <v>283171.96999999997</v>
      </c>
      <c r="D21" s="107"/>
      <c r="E21" s="108">
        <f>+C21</f>
        <v>283171.96999999997</v>
      </c>
      <c r="F21" s="108"/>
      <c r="G21" s="107"/>
      <c r="H21" s="107"/>
      <c r="I21" s="107"/>
      <c r="J21" s="108"/>
      <c r="K21" s="108"/>
      <c r="L21" s="108"/>
      <c r="M21" s="108"/>
      <c r="N21" s="108"/>
      <c r="O21" s="108"/>
      <c r="P21" s="108"/>
    </row>
    <row r="22" spans="1:16" ht="42" x14ac:dyDescent="0.4">
      <c r="A22" s="112" t="s">
        <v>97</v>
      </c>
      <c r="B22" s="107">
        <v>225000</v>
      </c>
      <c r="C22" s="107">
        <v>159737.9</v>
      </c>
      <c r="D22" s="107"/>
      <c r="E22" s="108">
        <f t="shared" ref="E22:E27" si="1">+C22</f>
        <v>159737.9</v>
      </c>
      <c r="F22" s="108"/>
      <c r="G22" s="107"/>
      <c r="H22" s="107"/>
      <c r="I22" s="107"/>
      <c r="J22" s="108"/>
      <c r="K22" s="108"/>
      <c r="L22" s="108"/>
      <c r="M22" s="108"/>
      <c r="N22" s="108"/>
      <c r="O22" s="108"/>
      <c r="P22" s="108"/>
    </row>
    <row r="23" spans="1:16" x14ac:dyDescent="0.4">
      <c r="A23" s="112" t="s">
        <v>98</v>
      </c>
      <c r="B23" s="107">
        <v>190000</v>
      </c>
      <c r="C23" s="107">
        <v>191737.79</v>
      </c>
      <c r="D23" s="107"/>
      <c r="E23" s="108">
        <f t="shared" si="1"/>
        <v>191737.79</v>
      </c>
      <c r="F23" s="108"/>
      <c r="G23" s="107"/>
      <c r="H23" s="107"/>
      <c r="I23" s="107"/>
      <c r="J23" s="108"/>
      <c r="K23" s="108"/>
      <c r="L23" s="108"/>
      <c r="M23" s="108"/>
      <c r="N23" s="108"/>
      <c r="O23" s="108"/>
      <c r="P23" s="108"/>
    </row>
    <row r="24" spans="1:16" x14ac:dyDescent="0.4">
      <c r="A24" s="112" t="s">
        <v>99</v>
      </c>
      <c r="B24" s="107">
        <v>140000</v>
      </c>
      <c r="C24" s="128">
        <v>51600</v>
      </c>
      <c r="D24" s="128"/>
      <c r="E24" s="108">
        <f t="shared" si="1"/>
        <v>51600</v>
      </c>
      <c r="F24" s="108"/>
      <c r="G24" s="107"/>
      <c r="H24" s="107"/>
      <c r="I24" s="107"/>
      <c r="J24" s="108"/>
      <c r="K24" s="108"/>
      <c r="L24" s="108"/>
      <c r="M24" s="108"/>
      <c r="N24" s="108"/>
      <c r="O24" s="108"/>
      <c r="P24" s="108"/>
    </row>
    <row r="25" spans="1:16" hidden="1" x14ac:dyDescent="0.4">
      <c r="A25" s="112" t="s">
        <v>132</v>
      </c>
      <c r="B25" s="128">
        <v>0</v>
      </c>
      <c r="C25" s="107">
        <v>0</v>
      </c>
      <c r="D25" s="107"/>
      <c r="E25" s="108">
        <f t="shared" si="1"/>
        <v>0</v>
      </c>
      <c r="F25" s="108"/>
      <c r="G25" s="107"/>
      <c r="H25" s="107"/>
      <c r="I25" s="107"/>
      <c r="J25" s="108"/>
      <c r="K25" s="108"/>
      <c r="L25" s="108"/>
      <c r="M25" s="108"/>
      <c r="N25" s="108"/>
      <c r="O25" s="108"/>
      <c r="P25" s="108"/>
    </row>
    <row r="26" spans="1:16" x14ac:dyDescent="0.4">
      <c r="A26" s="112" t="s">
        <v>100</v>
      </c>
      <c r="B26" s="107">
        <v>17516000</v>
      </c>
      <c r="C26" s="107">
        <v>18427360.109999999</v>
      </c>
      <c r="D26" s="107"/>
      <c r="E26" s="108">
        <f t="shared" si="1"/>
        <v>18427360.109999999</v>
      </c>
      <c r="F26" s="108"/>
      <c r="G26" s="107"/>
      <c r="H26" s="107"/>
      <c r="I26" s="107"/>
      <c r="J26" s="108"/>
      <c r="K26" s="108"/>
      <c r="L26" s="108"/>
      <c r="M26" s="108"/>
      <c r="N26" s="108"/>
      <c r="O26" s="108"/>
      <c r="P26" s="108"/>
    </row>
    <row r="27" spans="1:16" x14ac:dyDescent="0.4">
      <c r="A27" s="112" t="s">
        <v>101</v>
      </c>
      <c r="B27" s="107">
        <v>20696000</v>
      </c>
      <c r="C27" s="107">
        <v>21476364</v>
      </c>
      <c r="D27" s="107"/>
      <c r="E27" s="108">
        <f t="shared" si="1"/>
        <v>21476364</v>
      </c>
      <c r="F27" s="108"/>
      <c r="G27" s="107"/>
      <c r="H27" s="107"/>
      <c r="I27" s="107"/>
      <c r="J27" s="108"/>
      <c r="K27" s="108"/>
      <c r="L27" s="108"/>
      <c r="M27" s="108"/>
      <c r="N27" s="108"/>
      <c r="O27" s="108"/>
      <c r="P27" s="108"/>
    </row>
    <row r="28" spans="1:16" ht="40.799999999999997" customHeight="1" x14ac:dyDescent="0.4">
      <c r="A28" s="112" t="s">
        <v>102</v>
      </c>
      <c r="B28" s="107"/>
      <c r="C28" s="107"/>
      <c r="D28" s="107">
        <v>30000</v>
      </c>
      <c r="E28" s="108">
        <f>+D28</f>
        <v>30000</v>
      </c>
      <c r="F28" s="108"/>
      <c r="G28" s="107"/>
      <c r="H28" s="107"/>
      <c r="I28" s="107"/>
      <c r="J28" s="108"/>
      <c r="K28" s="108"/>
      <c r="L28" s="108"/>
      <c r="M28" s="108"/>
      <c r="N28" s="108"/>
      <c r="O28" s="108"/>
      <c r="P28" s="108"/>
    </row>
    <row r="29" spans="1:16" ht="20.25" hidden="1" customHeight="1" x14ac:dyDescent="0.4">
      <c r="A29" s="117" t="s">
        <v>102</v>
      </c>
      <c r="B29" s="118">
        <v>0</v>
      </c>
      <c r="C29" s="118">
        <v>0</v>
      </c>
      <c r="D29" s="118">
        <v>0</v>
      </c>
      <c r="E29" s="119"/>
      <c r="F29" s="119"/>
      <c r="G29" s="118"/>
      <c r="H29" s="118"/>
      <c r="I29" s="118"/>
      <c r="J29" s="119"/>
      <c r="K29" s="119"/>
      <c r="L29" s="119"/>
      <c r="M29" s="119"/>
      <c r="N29" s="119"/>
      <c r="O29" s="119"/>
      <c r="P29" s="119"/>
    </row>
    <row r="30" spans="1:16" ht="21.6" thickBot="1" x14ac:dyDescent="0.45">
      <c r="A30" s="102" t="s">
        <v>131</v>
      </c>
      <c r="B30" s="126">
        <f>SUM(B21:B29)</f>
        <v>39000000</v>
      </c>
      <c r="C30" s="126">
        <f>SUM(C21:C29)</f>
        <v>40589971.769999996</v>
      </c>
      <c r="D30" s="126">
        <f>SUM(D21:D29)</f>
        <v>30000</v>
      </c>
      <c r="E30" s="126">
        <f>SUM(E21:E29)</f>
        <v>40619971.769999996</v>
      </c>
      <c r="F30" s="121"/>
      <c r="G30" s="122"/>
      <c r="H30" s="122"/>
      <c r="I30" s="122"/>
      <c r="J30" s="121"/>
      <c r="K30" s="121"/>
      <c r="L30" s="121"/>
      <c r="M30" s="121"/>
      <c r="N30" s="121"/>
      <c r="O30" s="121"/>
      <c r="P30" s="121"/>
    </row>
    <row r="31" spans="1:16" ht="32.4" customHeight="1" thickTop="1" thickBot="1" x14ac:dyDescent="0.45">
      <c r="A31" s="120" t="s">
        <v>133</v>
      </c>
      <c r="B31" s="125" t="s">
        <v>89</v>
      </c>
      <c r="C31" s="125" t="s">
        <v>89</v>
      </c>
      <c r="D31" s="140" t="s">
        <v>89</v>
      </c>
      <c r="E31" s="127">
        <f>E30-E19</f>
        <v>3921477.349999994</v>
      </c>
      <c r="F31" s="123" t="s">
        <v>89</v>
      </c>
      <c r="G31" s="124" t="s">
        <v>89</v>
      </c>
      <c r="H31" s="124" t="s">
        <v>89</v>
      </c>
      <c r="I31" s="124" t="s">
        <v>89</v>
      </c>
      <c r="J31" s="123" t="s">
        <v>89</v>
      </c>
      <c r="K31" s="123" t="s">
        <v>89</v>
      </c>
      <c r="L31" s="123" t="s">
        <v>89</v>
      </c>
      <c r="M31" s="123" t="s">
        <v>89</v>
      </c>
      <c r="N31" s="123"/>
      <c r="O31" s="123" t="s">
        <v>89</v>
      </c>
      <c r="P31" s="123" t="s">
        <v>89</v>
      </c>
    </row>
    <row r="32" spans="1:16" ht="19.2" customHeight="1" thickTop="1" x14ac:dyDescent="0.4"/>
    <row r="33" spans="3:14" x14ac:dyDescent="0.4">
      <c r="D33" s="241" t="s">
        <v>209</v>
      </c>
      <c r="E33" s="241"/>
      <c r="G33" s="241" t="s">
        <v>134</v>
      </c>
      <c r="H33" s="241"/>
      <c r="I33" s="241"/>
      <c r="K33" s="241" t="s">
        <v>135</v>
      </c>
      <c r="L33" s="241"/>
      <c r="M33" s="241"/>
      <c r="N33" s="175"/>
    </row>
    <row r="34" spans="3:14" x14ac:dyDescent="0.4">
      <c r="D34" s="241" t="s">
        <v>214</v>
      </c>
      <c r="E34" s="241"/>
      <c r="G34" s="241" t="s">
        <v>210</v>
      </c>
      <c r="H34" s="241"/>
      <c r="I34" s="241"/>
      <c r="K34" s="241" t="s">
        <v>212</v>
      </c>
      <c r="L34" s="241"/>
      <c r="M34" s="241"/>
      <c r="N34" s="175"/>
    </row>
    <row r="35" spans="3:14" x14ac:dyDescent="0.4">
      <c r="C35" s="241" t="s">
        <v>216</v>
      </c>
      <c r="D35" s="241"/>
      <c r="E35" s="241"/>
      <c r="F35" s="241"/>
      <c r="G35" s="241" t="s">
        <v>211</v>
      </c>
      <c r="H35" s="241"/>
      <c r="I35" s="241"/>
      <c r="K35" s="241" t="s">
        <v>213</v>
      </c>
      <c r="L35" s="241"/>
      <c r="M35" s="241"/>
      <c r="N35" s="175"/>
    </row>
    <row r="36" spans="3:14" x14ac:dyDescent="0.4">
      <c r="D36" s="74" t="s">
        <v>215</v>
      </c>
    </row>
  </sheetData>
  <mergeCells count="12">
    <mergeCell ref="G35:I35"/>
    <mergeCell ref="K34:M34"/>
    <mergeCell ref="K35:M35"/>
    <mergeCell ref="C35:F35"/>
    <mergeCell ref="A1:P1"/>
    <mergeCell ref="A2:P2"/>
    <mergeCell ref="A3:P3"/>
    <mergeCell ref="D34:E34"/>
    <mergeCell ref="D33:E33"/>
    <mergeCell ref="G33:I33"/>
    <mergeCell ref="K33:M33"/>
    <mergeCell ref="G34:I34"/>
  </mergeCells>
  <printOptions horizontalCentered="1"/>
  <pageMargins left="0.35433070866141736" right="0.19685039370078741" top="0.62992125984251968" bottom="0" header="0.39370078740157483" footer="0.39370078740157483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Normal="150" zoomScaleSheetLayoutView="100" workbookViewId="0">
      <selection activeCell="I25" sqref="I25"/>
    </sheetView>
  </sheetViews>
  <sheetFormatPr defaultColWidth="9" defaultRowHeight="21" x14ac:dyDescent="0.4"/>
  <cols>
    <col min="1" max="1" width="2.59765625" style="1" customWidth="1"/>
    <col min="2" max="2" width="22.09765625" style="1" customWidth="1"/>
    <col min="3" max="3" width="12.8984375" style="22" customWidth="1"/>
    <col min="4" max="4" width="1.09765625" style="22" customWidth="1"/>
    <col min="5" max="5" width="13.09765625" style="22" customWidth="1"/>
    <col min="6" max="6" width="1" style="1" customWidth="1"/>
    <col min="7" max="7" width="12.19921875" style="1" customWidth="1"/>
    <col min="8" max="8" width="13" style="1" customWidth="1"/>
    <col min="9" max="9" width="4.8984375" style="1" customWidth="1"/>
    <col min="10" max="10" width="12.69921875" style="1" customWidth="1"/>
    <col min="11" max="11" width="1.09765625" style="1" customWidth="1"/>
    <col min="12" max="16384" width="9" style="1"/>
  </cols>
  <sheetData>
    <row r="1" spans="1:11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ht="36" customHeight="1" x14ac:dyDescent="0.4">
      <c r="A4" s="2" t="s">
        <v>22</v>
      </c>
    </row>
    <row r="5" spans="1:11" x14ac:dyDescent="0.4">
      <c r="A5" s="213" t="s">
        <v>23</v>
      </c>
      <c r="B5" s="213"/>
      <c r="C5" s="213" t="s">
        <v>36</v>
      </c>
      <c r="D5" s="213"/>
      <c r="E5" s="213"/>
      <c r="F5" s="213"/>
      <c r="G5" s="215" t="s">
        <v>37</v>
      </c>
      <c r="H5" s="215"/>
      <c r="I5" s="215"/>
      <c r="J5" s="215"/>
      <c r="K5" s="215"/>
    </row>
    <row r="6" spans="1:11" x14ac:dyDescent="0.4">
      <c r="A6" s="214"/>
      <c r="B6" s="214"/>
      <c r="C6" s="214"/>
      <c r="D6" s="214"/>
      <c r="E6" s="214"/>
      <c r="F6" s="214"/>
      <c r="G6" s="14" t="s">
        <v>38</v>
      </c>
      <c r="H6" s="216" t="s">
        <v>39</v>
      </c>
      <c r="I6" s="216"/>
      <c r="J6" s="216"/>
      <c r="K6" s="216"/>
    </row>
    <row r="7" spans="1:11" x14ac:dyDescent="0.4">
      <c r="A7" s="162"/>
      <c r="B7" s="163"/>
      <c r="C7" s="164">
        <v>2562</v>
      </c>
      <c r="D7" s="165"/>
      <c r="E7" s="164">
        <v>2561</v>
      </c>
      <c r="F7" s="146"/>
      <c r="G7" s="144"/>
      <c r="H7" s="145">
        <v>2562</v>
      </c>
      <c r="I7" s="146"/>
      <c r="J7" s="145">
        <v>2561</v>
      </c>
      <c r="K7" s="163"/>
    </row>
    <row r="8" spans="1:11" x14ac:dyDescent="0.4">
      <c r="A8" s="7" t="s">
        <v>24</v>
      </c>
      <c r="B8" s="8"/>
      <c r="E8" s="26"/>
      <c r="F8" s="8"/>
      <c r="H8" s="9"/>
      <c r="I8" s="8"/>
      <c r="J8" s="9"/>
      <c r="K8" s="8"/>
    </row>
    <row r="9" spans="1:11" x14ac:dyDescent="0.4">
      <c r="A9" s="9"/>
      <c r="B9" s="17" t="s">
        <v>147</v>
      </c>
      <c r="C9" s="22">
        <v>4457000</v>
      </c>
      <c r="E9" s="26">
        <v>4457000</v>
      </c>
      <c r="F9" s="8"/>
      <c r="G9" s="16" t="s">
        <v>108</v>
      </c>
      <c r="H9" s="26">
        <v>14453196</v>
      </c>
      <c r="I9" s="23"/>
      <c r="J9" s="26">
        <v>13366196</v>
      </c>
      <c r="K9" s="8"/>
    </row>
    <row r="10" spans="1:11" x14ac:dyDescent="0.4">
      <c r="A10" s="9"/>
      <c r="B10" s="17" t="s">
        <v>148</v>
      </c>
      <c r="C10" s="22">
        <v>197500</v>
      </c>
      <c r="E10" s="26">
        <v>197500</v>
      </c>
      <c r="F10" s="8"/>
      <c r="G10" s="16" t="s">
        <v>17</v>
      </c>
      <c r="H10" s="76">
        <v>2982000</v>
      </c>
      <c r="I10" s="8"/>
      <c r="J10" s="76">
        <v>2982000</v>
      </c>
      <c r="K10" s="8"/>
    </row>
    <row r="11" spans="1:11" x14ac:dyDescent="0.4">
      <c r="A11" s="9"/>
      <c r="B11" s="17" t="s">
        <v>149</v>
      </c>
      <c r="C11" s="22">
        <v>621740</v>
      </c>
      <c r="E11" s="26">
        <v>372740</v>
      </c>
      <c r="F11" s="8"/>
      <c r="G11" s="16"/>
      <c r="H11" s="76"/>
      <c r="I11" s="8"/>
      <c r="J11" s="9"/>
      <c r="K11" s="8"/>
    </row>
    <row r="12" spans="1:11" x14ac:dyDescent="0.4">
      <c r="A12" s="7" t="s">
        <v>25</v>
      </c>
      <c r="B12" s="8"/>
      <c r="E12" s="26"/>
      <c r="F12" s="8"/>
      <c r="H12" s="9"/>
      <c r="I12" s="8"/>
      <c r="J12" s="9"/>
      <c r="K12" s="8"/>
    </row>
    <row r="13" spans="1:11" x14ac:dyDescent="0.4">
      <c r="A13" s="9"/>
      <c r="B13" s="17" t="s">
        <v>34</v>
      </c>
      <c r="C13" s="22">
        <v>292400</v>
      </c>
      <c r="E13" s="26">
        <v>292400</v>
      </c>
      <c r="F13" s="8"/>
      <c r="H13" s="9"/>
      <c r="I13" s="8"/>
      <c r="J13" s="9"/>
      <c r="K13" s="8"/>
    </row>
    <row r="14" spans="1:11" x14ac:dyDescent="0.4">
      <c r="A14" s="9"/>
      <c r="B14" s="17" t="s">
        <v>150</v>
      </c>
      <c r="C14" s="22">
        <v>110000</v>
      </c>
      <c r="E14" s="26">
        <v>110000</v>
      </c>
      <c r="F14" s="8"/>
      <c r="H14" s="9"/>
      <c r="I14" s="8"/>
      <c r="J14" s="9"/>
      <c r="K14" s="8"/>
    </row>
    <row r="15" spans="1:11" x14ac:dyDescent="0.4">
      <c r="A15" s="9"/>
      <c r="B15" s="17" t="s">
        <v>31</v>
      </c>
      <c r="C15" s="22">
        <v>301808</v>
      </c>
      <c r="E15" s="26">
        <v>301808</v>
      </c>
      <c r="F15" s="8"/>
      <c r="H15" s="9"/>
      <c r="I15" s="8"/>
      <c r="J15" s="9"/>
      <c r="K15" s="8"/>
    </row>
    <row r="16" spans="1:11" x14ac:dyDescent="0.4">
      <c r="A16" s="9"/>
      <c r="B16" s="17" t="s">
        <v>30</v>
      </c>
      <c r="C16" s="22">
        <v>806050</v>
      </c>
      <c r="E16" s="26">
        <v>806050</v>
      </c>
      <c r="F16" s="8"/>
      <c r="H16" s="9"/>
      <c r="I16" s="8"/>
      <c r="J16" s="9"/>
      <c r="K16" s="8"/>
    </row>
    <row r="17" spans="1:11" x14ac:dyDescent="0.4">
      <c r="A17" s="9"/>
      <c r="B17" s="17" t="s">
        <v>33</v>
      </c>
      <c r="C17" s="22">
        <v>187290</v>
      </c>
      <c r="E17" s="26">
        <v>187290</v>
      </c>
      <c r="F17" s="8"/>
      <c r="H17" s="9"/>
      <c r="I17" s="8"/>
      <c r="J17" s="9"/>
      <c r="K17" s="8"/>
    </row>
    <row r="18" spans="1:11" x14ac:dyDescent="0.4">
      <c r="A18" s="9"/>
      <c r="B18" s="17" t="s">
        <v>26</v>
      </c>
      <c r="C18" s="22">
        <v>1447672</v>
      </c>
      <c r="E18" s="26">
        <v>1447672</v>
      </c>
      <c r="F18" s="8"/>
      <c r="H18" s="9"/>
      <c r="I18" s="8"/>
      <c r="J18" s="9"/>
      <c r="K18" s="8"/>
    </row>
    <row r="19" spans="1:11" x14ac:dyDescent="0.4">
      <c r="A19" s="9"/>
      <c r="B19" s="17" t="s">
        <v>29</v>
      </c>
      <c r="C19" s="22">
        <v>147566</v>
      </c>
      <c r="E19" s="26">
        <v>147566</v>
      </c>
      <c r="F19" s="8"/>
      <c r="H19" s="9"/>
      <c r="I19" s="8"/>
      <c r="J19" s="9"/>
      <c r="K19" s="8"/>
    </row>
    <row r="20" spans="1:11" x14ac:dyDescent="0.4">
      <c r="A20" s="9"/>
      <c r="B20" s="17" t="s">
        <v>28</v>
      </c>
      <c r="C20" s="22">
        <v>779100</v>
      </c>
      <c r="E20" s="26">
        <v>779100</v>
      </c>
      <c r="F20" s="8"/>
      <c r="H20" s="9"/>
      <c r="I20" s="8"/>
      <c r="J20" s="9"/>
      <c r="K20" s="8"/>
    </row>
    <row r="21" spans="1:11" x14ac:dyDescent="0.4">
      <c r="A21" s="9"/>
      <c r="B21" s="17" t="s">
        <v>35</v>
      </c>
      <c r="C21" s="22">
        <v>1091670</v>
      </c>
      <c r="E21" s="26">
        <v>1091670</v>
      </c>
      <c r="F21" s="8"/>
      <c r="H21" s="9"/>
      <c r="I21" s="8"/>
      <c r="J21" s="9"/>
      <c r="K21" s="8"/>
    </row>
    <row r="22" spans="1:11" x14ac:dyDescent="0.4">
      <c r="A22" s="9"/>
      <c r="B22" s="17" t="s">
        <v>27</v>
      </c>
      <c r="C22" s="22">
        <v>6398000</v>
      </c>
      <c r="E22" s="26">
        <v>5590000</v>
      </c>
      <c r="F22" s="8"/>
      <c r="H22" s="9"/>
      <c r="I22" s="8"/>
      <c r="J22" s="9"/>
      <c r="K22" s="8"/>
    </row>
    <row r="23" spans="1:11" x14ac:dyDescent="0.4">
      <c r="A23" s="9"/>
      <c r="B23" s="17" t="s">
        <v>151</v>
      </c>
      <c r="C23" s="22">
        <v>198550</v>
      </c>
      <c r="E23" s="26">
        <v>168550</v>
      </c>
      <c r="F23" s="8"/>
      <c r="H23" s="9"/>
      <c r="I23" s="8"/>
      <c r="J23" s="9"/>
      <c r="K23" s="8"/>
    </row>
    <row r="24" spans="1:11" x14ac:dyDescent="0.4">
      <c r="A24" s="9"/>
      <c r="B24" s="17" t="s">
        <v>32</v>
      </c>
      <c r="C24" s="22">
        <v>398850</v>
      </c>
      <c r="E24" s="26">
        <v>398850</v>
      </c>
      <c r="F24" s="8"/>
      <c r="H24" s="9"/>
      <c r="I24" s="8"/>
      <c r="J24" s="9"/>
      <c r="K24" s="8"/>
    </row>
    <row r="25" spans="1:11" x14ac:dyDescent="0.4">
      <c r="A25" s="10"/>
      <c r="B25" s="170" t="s">
        <v>42</v>
      </c>
      <c r="C25" s="166">
        <f>SUM(C9:C24)</f>
        <v>17435196</v>
      </c>
      <c r="D25" s="167"/>
      <c r="E25" s="166">
        <f>SUM(E9:E24)</f>
        <v>16348196</v>
      </c>
      <c r="F25" s="168"/>
      <c r="G25" s="169"/>
      <c r="H25" s="166">
        <f>SUM(H9:H24)</f>
        <v>17435196</v>
      </c>
      <c r="I25" s="168"/>
      <c r="J25" s="166">
        <f>SUM(J9:J24)</f>
        <v>16348196</v>
      </c>
      <c r="K25" s="12"/>
    </row>
  </sheetData>
  <mergeCells count="7">
    <mergeCell ref="A1:K1"/>
    <mergeCell ref="A2:K2"/>
    <mergeCell ref="A3:K3"/>
    <mergeCell ref="A5:B6"/>
    <mergeCell ref="C5:F6"/>
    <mergeCell ref="G5:K5"/>
    <mergeCell ref="H6:K6"/>
  </mergeCells>
  <pageMargins left="0.45" right="0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SheetLayoutView="130" workbookViewId="0">
      <selection activeCell="D14" sqref="D14"/>
    </sheetView>
  </sheetViews>
  <sheetFormatPr defaultColWidth="9" defaultRowHeight="21" x14ac:dyDescent="0.4"/>
  <cols>
    <col min="1" max="1" width="13.5" style="1" customWidth="1"/>
    <col min="2" max="2" width="11.8984375" style="1" customWidth="1"/>
    <col min="3" max="3" width="8.3984375" style="1" customWidth="1"/>
    <col min="4" max="4" width="10.3984375" style="1" customWidth="1"/>
    <col min="5" max="5" width="11.8984375" style="1" customWidth="1"/>
    <col min="6" max="6" width="8.3984375" style="1" customWidth="1"/>
    <col min="7" max="7" width="13.09765625" style="22" customWidth="1"/>
    <col min="8" max="8" width="2.5" style="1" customWidth="1"/>
    <col min="9" max="9" width="13.09765625" style="22" customWidth="1"/>
    <col min="10" max="10" width="1.5" style="1" customWidth="1"/>
    <col min="11" max="16384" width="9" style="1"/>
  </cols>
  <sheetData>
    <row r="1" spans="1:12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212"/>
      <c r="J1" s="212"/>
      <c r="K1" s="11"/>
      <c r="L1" s="11"/>
    </row>
    <row r="2" spans="1:12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11"/>
      <c r="L2" s="11"/>
    </row>
    <row r="3" spans="1:12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212"/>
      <c r="J3" s="212"/>
      <c r="K3" s="11"/>
      <c r="L3" s="11"/>
    </row>
    <row r="4" spans="1:12" ht="12.75" customHeight="1" x14ac:dyDescent="0.4"/>
    <row r="5" spans="1:12" ht="24" customHeight="1" x14ac:dyDescent="0.4">
      <c r="A5" s="2" t="s">
        <v>40</v>
      </c>
      <c r="G5" s="25">
        <v>2562</v>
      </c>
      <c r="H5" s="4"/>
      <c r="I5" s="25">
        <v>2561</v>
      </c>
    </row>
    <row r="6" spans="1:12" ht="24" customHeight="1" x14ac:dyDescent="0.4">
      <c r="B6" s="1" t="s">
        <v>41</v>
      </c>
      <c r="C6" s="1" t="s">
        <v>153</v>
      </c>
      <c r="G6" s="22">
        <v>1484189.59</v>
      </c>
      <c r="I6" s="22">
        <v>2845409.89</v>
      </c>
    </row>
    <row r="7" spans="1:12" ht="24" customHeight="1" x14ac:dyDescent="0.4">
      <c r="C7" s="1" t="s">
        <v>154</v>
      </c>
      <c r="G7" s="22">
        <v>931547.95</v>
      </c>
      <c r="I7" s="22">
        <v>1421870.13</v>
      </c>
    </row>
    <row r="8" spans="1:12" ht="24" customHeight="1" x14ac:dyDescent="0.4">
      <c r="C8" s="1" t="s">
        <v>155</v>
      </c>
      <c r="G8" s="22">
        <v>3475276.75</v>
      </c>
      <c r="I8" s="22">
        <v>5271951.67</v>
      </c>
    </row>
    <row r="9" spans="1:12" ht="24" customHeight="1" x14ac:dyDescent="0.4">
      <c r="C9" s="1" t="s">
        <v>156</v>
      </c>
      <c r="G9" s="22">
        <v>345729.22</v>
      </c>
      <c r="I9" s="22">
        <v>184694.79</v>
      </c>
    </row>
    <row r="10" spans="1:12" ht="24" customHeight="1" x14ac:dyDescent="0.4">
      <c r="C10" s="1" t="s">
        <v>157</v>
      </c>
      <c r="G10" s="80">
        <v>0</v>
      </c>
      <c r="I10" s="22">
        <v>349.88</v>
      </c>
    </row>
    <row r="11" spans="1:12" ht="24" customHeight="1" x14ac:dyDescent="0.4">
      <c r="C11" s="1" t="s">
        <v>158</v>
      </c>
      <c r="G11" s="22">
        <v>14063456.07</v>
      </c>
      <c r="I11" s="22">
        <v>13938039.369999999</v>
      </c>
    </row>
    <row r="12" spans="1:12" ht="24" customHeight="1" thickBot="1" x14ac:dyDescent="0.45">
      <c r="B12" s="2" t="s">
        <v>42</v>
      </c>
      <c r="G12" s="24">
        <f>SUM(G6:G11)</f>
        <v>20300199.579999998</v>
      </c>
      <c r="I12" s="24">
        <f>SUM(I6:I11)</f>
        <v>23662315.729999997</v>
      </c>
    </row>
    <row r="13" spans="1:12" ht="15.75" customHeight="1" thickTop="1" x14ac:dyDescent="0.4"/>
    <row r="14" spans="1:12" ht="15.75" customHeight="1" x14ac:dyDescent="0.4"/>
    <row r="15" spans="1:12" ht="24" customHeight="1" x14ac:dyDescent="0.4">
      <c r="A15" s="2" t="s">
        <v>159</v>
      </c>
      <c r="B15" s="2"/>
      <c r="G15" s="25">
        <v>2562</v>
      </c>
      <c r="H15" s="173"/>
      <c r="I15" s="25">
        <v>2561</v>
      </c>
    </row>
    <row r="16" spans="1:12" ht="24" customHeight="1" x14ac:dyDescent="0.4">
      <c r="A16" s="1" t="s">
        <v>160</v>
      </c>
      <c r="G16" s="80">
        <v>185200</v>
      </c>
      <c r="I16" s="80">
        <v>0</v>
      </c>
    </row>
    <row r="17" spans="1:9" ht="24" customHeight="1" x14ac:dyDescent="0.4">
      <c r="A17" s="217"/>
      <c r="B17" s="217"/>
      <c r="C17" s="217"/>
      <c r="D17" s="217"/>
      <c r="E17" s="217"/>
      <c r="F17" s="217"/>
      <c r="G17" s="217"/>
      <c r="H17" s="217"/>
      <c r="I17" s="217"/>
    </row>
    <row r="18" spans="1:9" ht="24" customHeight="1" thickBot="1" x14ac:dyDescent="0.45">
      <c r="B18" s="195" t="s">
        <v>42</v>
      </c>
      <c r="C18" s="195"/>
      <c r="D18" s="195"/>
      <c r="F18" s="195"/>
      <c r="G18" s="196">
        <v>185200</v>
      </c>
      <c r="H18" s="6"/>
      <c r="I18" s="197">
        <f>+I16</f>
        <v>0</v>
      </c>
    </row>
    <row r="19" spans="1:9" ht="24" customHeight="1" thickTop="1" x14ac:dyDescent="0.4"/>
    <row r="20" spans="1:9" ht="18.75" customHeight="1" x14ac:dyDescent="0.4">
      <c r="A20" s="32"/>
      <c r="B20" s="32"/>
      <c r="C20" s="32"/>
      <c r="D20" s="32"/>
      <c r="E20" s="32"/>
      <c r="F20" s="32"/>
      <c r="G20" s="32"/>
      <c r="H20" s="6"/>
      <c r="I20" s="136"/>
    </row>
  </sheetData>
  <mergeCells count="7">
    <mergeCell ref="A1:J1"/>
    <mergeCell ref="A2:J2"/>
    <mergeCell ref="A3:J3"/>
    <mergeCell ref="A17:B17"/>
    <mergeCell ref="C17:D17"/>
    <mergeCell ref="E17:G17"/>
    <mergeCell ref="H17:I17"/>
  </mergeCells>
  <printOptions horizontalCentered="1"/>
  <pageMargins left="0.70866141732283472" right="0.19685039370078741" top="0.69" bottom="0.28000000000000003" header="0.31496062992125984" footer="0.17"/>
  <pageSetup paperSize="9" scale="93" orientation="portrait" r:id="rId1"/>
  <ignoredErrors>
    <ignoredError sqref="G12:I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SheetLayoutView="130" workbookViewId="0">
      <selection activeCell="D9" sqref="D9:G9"/>
    </sheetView>
  </sheetViews>
  <sheetFormatPr defaultColWidth="9" defaultRowHeight="21" x14ac:dyDescent="0.4"/>
  <cols>
    <col min="1" max="1" width="13.5" style="1" customWidth="1"/>
    <col min="2" max="2" width="11.8984375" style="1" customWidth="1"/>
    <col min="3" max="3" width="0.5" style="1" customWidth="1"/>
    <col min="4" max="4" width="10.3984375" style="1" customWidth="1"/>
    <col min="5" max="5" width="11.69921875" style="1" customWidth="1"/>
    <col min="6" max="6" width="9" style="1" customWidth="1"/>
    <col min="7" max="7" width="25.19921875" style="22" customWidth="1"/>
    <col min="8" max="8" width="12.09765625" style="1" customWidth="1"/>
    <col min="9" max="16384" width="9" style="1"/>
  </cols>
  <sheetData>
    <row r="1" spans="1:9" x14ac:dyDescent="0.4">
      <c r="A1" s="212" t="str">
        <f>+'ม. 3,4'!A1:J1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11"/>
    </row>
    <row r="2" spans="1:9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11"/>
    </row>
    <row r="3" spans="1:9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11"/>
    </row>
    <row r="5" spans="1:9" x14ac:dyDescent="0.4">
      <c r="A5" s="2" t="s">
        <v>221</v>
      </c>
    </row>
    <row r="6" spans="1:9" x14ac:dyDescent="0.4">
      <c r="A6" s="2" t="s">
        <v>139</v>
      </c>
    </row>
    <row r="7" spans="1:9" x14ac:dyDescent="0.4">
      <c r="A7" s="228" t="s">
        <v>43</v>
      </c>
      <c r="B7" s="228"/>
      <c r="C7" s="228"/>
      <c r="D7" s="219" t="s">
        <v>111</v>
      </c>
      <c r="E7" s="220"/>
      <c r="F7" s="220"/>
      <c r="G7" s="221"/>
      <c r="H7" s="82" t="s">
        <v>39</v>
      </c>
    </row>
    <row r="8" spans="1:9" ht="21" customHeight="1" x14ac:dyDescent="0.4">
      <c r="A8" s="218" t="s">
        <v>176</v>
      </c>
      <c r="B8" s="218"/>
      <c r="C8" s="218"/>
      <c r="D8" s="159" t="s">
        <v>180</v>
      </c>
      <c r="E8" s="160"/>
      <c r="F8" s="160"/>
      <c r="G8" s="161"/>
      <c r="H8" s="83">
        <v>60000</v>
      </c>
    </row>
    <row r="9" spans="1:9" ht="21" customHeight="1" x14ac:dyDescent="0.4">
      <c r="A9" s="218" t="s">
        <v>174</v>
      </c>
      <c r="B9" s="218"/>
      <c r="C9" s="218"/>
      <c r="D9" s="222" t="s">
        <v>181</v>
      </c>
      <c r="E9" s="223"/>
      <c r="F9" s="223"/>
      <c r="G9" s="224"/>
      <c r="H9" s="83">
        <v>60000</v>
      </c>
    </row>
    <row r="10" spans="1:9" ht="21" customHeight="1" x14ac:dyDescent="0.4">
      <c r="A10" s="218" t="s">
        <v>177</v>
      </c>
      <c r="B10" s="218"/>
      <c r="C10" s="218"/>
      <c r="D10" s="225" t="s">
        <v>182</v>
      </c>
      <c r="E10" s="226"/>
      <c r="F10" s="226"/>
      <c r="G10" s="227"/>
      <c r="H10" s="83">
        <v>60000</v>
      </c>
    </row>
    <row r="11" spans="1:9" ht="21" customHeight="1" x14ac:dyDescent="0.4">
      <c r="A11" s="218" t="s">
        <v>178</v>
      </c>
      <c r="B11" s="218"/>
      <c r="C11" s="218"/>
      <c r="D11" s="225" t="s">
        <v>183</v>
      </c>
      <c r="E11" s="226"/>
      <c r="F11" s="226"/>
      <c r="G11" s="227"/>
      <c r="H11" s="83">
        <v>60000</v>
      </c>
    </row>
    <row r="12" spans="1:9" ht="21" customHeight="1" x14ac:dyDescent="0.4">
      <c r="A12" s="218" t="s">
        <v>172</v>
      </c>
      <c r="B12" s="218"/>
      <c r="C12" s="218"/>
      <c r="D12" s="225" t="s">
        <v>184</v>
      </c>
      <c r="E12" s="226"/>
      <c r="F12" s="226"/>
      <c r="G12" s="227"/>
      <c r="H12" s="83">
        <v>60000</v>
      </c>
    </row>
    <row r="13" spans="1:9" ht="21" customHeight="1" x14ac:dyDescent="0.4">
      <c r="A13" s="218" t="s">
        <v>175</v>
      </c>
      <c r="B13" s="218"/>
      <c r="C13" s="218"/>
      <c r="D13" s="225" t="s">
        <v>186</v>
      </c>
      <c r="E13" s="226"/>
      <c r="F13" s="226"/>
      <c r="G13" s="227"/>
      <c r="H13" s="83">
        <v>60000</v>
      </c>
    </row>
    <row r="14" spans="1:9" ht="21" customHeight="1" x14ac:dyDescent="0.4">
      <c r="A14" s="229" t="s">
        <v>173</v>
      </c>
      <c r="B14" s="229"/>
      <c r="C14" s="229"/>
      <c r="D14" s="225" t="s">
        <v>185</v>
      </c>
      <c r="E14" s="226"/>
      <c r="F14" s="226"/>
      <c r="G14" s="227"/>
      <c r="H14" s="83">
        <v>40800</v>
      </c>
    </row>
    <row r="15" spans="1:9" ht="21" customHeight="1" x14ac:dyDescent="0.4">
      <c r="A15" s="218" t="s">
        <v>171</v>
      </c>
      <c r="B15" s="218"/>
      <c r="C15" s="218"/>
      <c r="D15" s="225" t="s">
        <v>187</v>
      </c>
      <c r="E15" s="226"/>
      <c r="F15" s="226"/>
      <c r="G15" s="227"/>
      <c r="H15" s="83">
        <v>19200</v>
      </c>
    </row>
    <row r="16" spans="1:9" ht="21" customHeight="1" x14ac:dyDescent="0.4">
      <c r="A16" s="218" t="s">
        <v>179</v>
      </c>
      <c r="B16" s="218"/>
      <c r="C16" s="218"/>
      <c r="D16" s="225" t="s">
        <v>188</v>
      </c>
      <c r="E16" s="226"/>
      <c r="F16" s="226"/>
      <c r="G16" s="227"/>
      <c r="H16" s="83">
        <v>60000</v>
      </c>
    </row>
    <row r="17" spans="1:8" x14ac:dyDescent="0.4">
      <c r="A17" s="219" t="s">
        <v>42</v>
      </c>
      <c r="B17" s="220"/>
      <c r="C17" s="220"/>
      <c r="D17" s="220"/>
      <c r="E17" s="220"/>
      <c r="F17" s="220"/>
      <c r="G17" s="221"/>
      <c r="H17" s="84">
        <f>SUM(H8:H16)</f>
        <v>480000</v>
      </c>
    </row>
    <row r="19" spans="1:8" x14ac:dyDescent="0.4">
      <c r="A19" s="2" t="s">
        <v>110</v>
      </c>
    </row>
    <row r="20" spans="1:8" x14ac:dyDescent="0.4">
      <c r="A20" s="228" t="s">
        <v>43</v>
      </c>
      <c r="B20" s="228"/>
      <c r="C20" s="228"/>
      <c r="D20" s="219" t="s">
        <v>111</v>
      </c>
      <c r="E20" s="220"/>
      <c r="F20" s="220"/>
      <c r="G20" s="221"/>
      <c r="H20" s="82" t="s">
        <v>39</v>
      </c>
    </row>
    <row r="21" spans="1:8" ht="21" customHeight="1" x14ac:dyDescent="0.4">
      <c r="A21" s="218" t="s">
        <v>176</v>
      </c>
      <c r="B21" s="218"/>
      <c r="C21" s="218"/>
      <c r="D21" s="174" t="s">
        <v>180</v>
      </c>
      <c r="E21" s="160"/>
      <c r="F21" s="160"/>
      <c r="G21" s="161"/>
      <c r="H21" s="83">
        <v>80000</v>
      </c>
    </row>
    <row r="22" spans="1:8" ht="21" customHeight="1" x14ac:dyDescent="0.4">
      <c r="A22" s="218" t="s">
        <v>174</v>
      </c>
      <c r="B22" s="218"/>
      <c r="C22" s="218"/>
      <c r="D22" s="222" t="s">
        <v>181</v>
      </c>
      <c r="E22" s="223"/>
      <c r="F22" s="223"/>
      <c r="G22" s="224"/>
      <c r="H22" s="83">
        <v>80000</v>
      </c>
    </row>
    <row r="23" spans="1:8" ht="21" customHeight="1" x14ac:dyDescent="0.4">
      <c r="A23" s="218" t="s">
        <v>177</v>
      </c>
      <c r="B23" s="218"/>
      <c r="C23" s="218"/>
      <c r="D23" s="225" t="s">
        <v>182</v>
      </c>
      <c r="E23" s="226"/>
      <c r="F23" s="226"/>
      <c r="G23" s="227"/>
      <c r="H23" s="83">
        <v>80000</v>
      </c>
    </row>
    <row r="24" spans="1:8" ht="21" customHeight="1" x14ac:dyDescent="0.4">
      <c r="A24" s="218" t="s">
        <v>178</v>
      </c>
      <c r="B24" s="218"/>
      <c r="C24" s="218"/>
      <c r="D24" s="225" t="s">
        <v>183</v>
      </c>
      <c r="E24" s="226"/>
      <c r="F24" s="226"/>
      <c r="G24" s="227"/>
      <c r="H24" s="83">
        <v>80000</v>
      </c>
    </row>
    <row r="25" spans="1:8" ht="21" customHeight="1" x14ac:dyDescent="0.4">
      <c r="A25" s="218" t="s">
        <v>172</v>
      </c>
      <c r="B25" s="218"/>
      <c r="C25" s="218"/>
      <c r="D25" s="225" t="s">
        <v>184</v>
      </c>
      <c r="E25" s="226"/>
      <c r="F25" s="226"/>
      <c r="G25" s="227"/>
      <c r="H25" s="83">
        <v>80000</v>
      </c>
    </row>
    <row r="26" spans="1:8" ht="21" customHeight="1" x14ac:dyDescent="0.4">
      <c r="A26" s="218" t="s">
        <v>175</v>
      </c>
      <c r="B26" s="218"/>
      <c r="C26" s="218"/>
      <c r="D26" s="225" t="s">
        <v>186</v>
      </c>
      <c r="E26" s="226"/>
      <c r="F26" s="226"/>
      <c r="G26" s="227"/>
      <c r="H26" s="83">
        <v>80000</v>
      </c>
    </row>
    <row r="27" spans="1:8" ht="21" customHeight="1" x14ac:dyDescent="0.4">
      <c r="A27" s="229" t="s">
        <v>173</v>
      </c>
      <c r="B27" s="229"/>
      <c r="C27" s="229"/>
      <c r="D27" s="225" t="s">
        <v>185</v>
      </c>
      <c r="E27" s="226"/>
      <c r="F27" s="226"/>
      <c r="G27" s="227"/>
      <c r="H27" s="83">
        <v>54400</v>
      </c>
    </row>
    <row r="28" spans="1:8" ht="21" customHeight="1" x14ac:dyDescent="0.4">
      <c r="A28" s="218" t="s">
        <v>171</v>
      </c>
      <c r="B28" s="218"/>
      <c r="C28" s="218"/>
      <c r="D28" s="225" t="s">
        <v>187</v>
      </c>
      <c r="E28" s="226"/>
      <c r="F28" s="226"/>
      <c r="G28" s="227"/>
      <c r="H28" s="83">
        <v>25600</v>
      </c>
    </row>
    <row r="29" spans="1:8" ht="21" customHeight="1" x14ac:dyDescent="0.4">
      <c r="A29" s="218" t="s">
        <v>179</v>
      </c>
      <c r="B29" s="218"/>
      <c r="C29" s="218"/>
      <c r="D29" s="225" t="s">
        <v>188</v>
      </c>
      <c r="E29" s="226"/>
      <c r="F29" s="226"/>
      <c r="G29" s="227"/>
      <c r="H29" s="83">
        <v>80000</v>
      </c>
    </row>
    <row r="30" spans="1:8" x14ac:dyDescent="0.4">
      <c r="A30" s="219" t="s">
        <v>42</v>
      </c>
      <c r="B30" s="220"/>
      <c r="C30" s="220"/>
      <c r="D30" s="220"/>
      <c r="E30" s="220"/>
      <c r="F30" s="220"/>
      <c r="G30" s="221"/>
      <c r="H30" s="84">
        <f>SUM(H21:H29)</f>
        <v>640000</v>
      </c>
    </row>
  </sheetData>
  <mergeCells count="43">
    <mergeCell ref="A29:C29"/>
    <mergeCell ref="D29:G29"/>
    <mergeCell ref="A30:G30"/>
    <mergeCell ref="A23:C23"/>
    <mergeCell ref="A22:C22"/>
    <mergeCell ref="A25:C25"/>
    <mergeCell ref="A28:C28"/>
    <mergeCell ref="D28:G28"/>
    <mergeCell ref="A24:C24"/>
    <mergeCell ref="D24:G24"/>
    <mergeCell ref="D22:G22"/>
    <mergeCell ref="D23:G23"/>
    <mergeCell ref="A17:G17"/>
    <mergeCell ref="D12:G12"/>
    <mergeCell ref="D13:G13"/>
    <mergeCell ref="A16:C16"/>
    <mergeCell ref="A12:C12"/>
    <mergeCell ref="A13:C13"/>
    <mergeCell ref="A14:C14"/>
    <mergeCell ref="A15:C15"/>
    <mergeCell ref="D14:G14"/>
    <mergeCell ref="D15:G15"/>
    <mergeCell ref="D16:G16"/>
    <mergeCell ref="A20:C20"/>
    <mergeCell ref="D20:G20"/>
    <mergeCell ref="A21:C21"/>
    <mergeCell ref="A27:C27"/>
    <mergeCell ref="A26:C26"/>
    <mergeCell ref="D25:G25"/>
    <mergeCell ref="D26:G26"/>
    <mergeCell ref="D27:G27"/>
    <mergeCell ref="A1:H1"/>
    <mergeCell ref="A2:H2"/>
    <mergeCell ref="A3:H3"/>
    <mergeCell ref="A7:C7"/>
    <mergeCell ref="A8:C8"/>
    <mergeCell ref="A9:C9"/>
    <mergeCell ref="D7:G7"/>
    <mergeCell ref="A10:C10"/>
    <mergeCell ref="A11:C11"/>
    <mergeCell ref="D9:G9"/>
    <mergeCell ref="D10:G10"/>
    <mergeCell ref="D11:G11"/>
  </mergeCells>
  <printOptions horizontalCentered="1"/>
  <pageMargins left="0.51181102362204722" right="0.19685039370078741" top="0.74803149606299213" bottom="0.5118110236220472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A13" zoomScaleSheetLayoutView="130" workbookViewId="0">
      <selection activeCell="H17" sqref="H17"/>
    </sheetView>
  </sheetViews>
  <sheetFormatPr defaultColWidth="9" defaultRowHeight="21" x14ac:dyDescent="0.4"/>
  <cols>
    <col min="1" max="1" width="13.59765625" style="1" customWidth="1"/>
    <col min="2" max="2" width="15.19921875" style="1" customWidth="1"/>
    <col min="3" max="3" width="15.8984375" style="1" customWidth="1"/>
    <col min="4" max="4" width="10" style="1" customWidth="1"/>
    <col min="5" max="5" width="17.69921875" style="1" customWidth="1"/>
    <col min="6" max="6" width="15.8984375" style="1" customWidth="1"/>
    <col min="7" max="7" width="12.69921875" style="22" customWidth="1"/>
    <col min="8" max="16384" width="9" style="1"/>
  </cols>
  <sheetData>
    <row r="1" spans="1:23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11"/>
    </row>
    <row r="2" spans="1:23" x14ac:dyDescent="0.4">
      <c r="A2" s="212" t="s">
        <v>21</v>
      </c>
      <c r="B2" s="212"/>
      <c r="C2" s="212"/>
      <c r="D2" s="212"/>
      <c r="E2" s="212"/>
      <c r="F2" s="212"/>
      <c r="G2" s="212"/>
      <c r="H2" s="11"/>
    </row>
    <row r="3" spans="1:23" x14ac:dyDescent="0.4">
      <c r="A3" s="212" t="s">
        <v>137</v>
      </c>
      <c r="B3" s="212"/>
      <c r="C3" s="212"/>
      <c r="D3" s="212"/>
      <c r="E3" s="212"/>
      <c r="F3" s="212"/>
      <c r="G3" s="212"/>
      <c r="H3" s="11"/>
    </row>
    <row r="4" spans="1:23" x14ac:dyDescent="0.4">
      <c r="A4" s="77"/>
      <c r="B4" s="77"/>
      <c r="C4" s="77"/>
      <c r="D4" s="77"/>
      <c r="E4" s="77"/>
      <c r="F4" s="77"/>
      <c r="G4" s="77"/>
      <c r="H4" s="11"/>
    </row>
    <row r="5" spans="1:23" x14ac:dyDescent="0.4">
      <c r="A5" s="2" t="s">
        <v>225</v>
      </c>
    </row>
    <row r="6" spans="1:23" x14ac:dyDescent="0.4">
      <c r="A6" s="2" t="s">
        <v>138</v>
      </c>
    </row>
    <row r="7" spans="1:23" x14ac:dyDescent="0.4">
      <c r="A7" s="29" t="s">
        <v>44</v>
      </c>
      <c r="B7" s="29" t="s">
        <v>45</v>
      </c>
      <c r="C7" s="29" t="s">
        <v>46</v>
      </c>
      <c r="D7" s="29" t="s">
        <v>47</v>
      </c>
      <c r="E7" s="29" t="s">
        <v>48</v>
      </c>
      <c r="F7" s="29" t="s">
        <v>49</v>
      </c>
      <c r="G7" s="78" t="s">
        <v>39</v>
      </c>
    </row>
    <row r="8" spans="1:23" ht="84.6" customHeight="1" x14ac:dyDescent="0.4">
      <c r="A8" s="86" t="s">
        <v>69</v>
      </c>
      <c r="B8" s="86" t="s">
        <v>70</v>
      </c>
      <c r="C8" s="86" t="s">
        <v>62</v>
      </c>
      <c r="D8" s="86" t="s">
        <v>91</v>
      </c>
      <c r="E8" s="86" t="s">
        <v>112</v>
      </c>
      <c r="F8" s="86" t="s">
        <v>140</v>
      </c>
      <c r="G8" s="87">
        <v>221470</v>
      </c>
    </row>
    <row r="9" spans="1:23" ht="84" customHeight="1" x14ac:dyDescent="0.4">
      <c r="A9" s="88" t="s">
        <v>69</v>
      </c>
      <c r="B9" s="88" t="s">
        <v>70</v>
      </c>
      <c r="C9" s="88" t="s">
        <v>113</v>
      </c>
      <c r="D9" s="88" t="s">
        <v>91</v>
      </c>
      <c r="E9" s="88" t="s">
        <v>112</v>
      </c>
      <c r="F9" s="88" t="s">
        <v>140</v>
      </c>
      <c r="G9" s="90">
        <v>126300</v>
      </c>
    </row>
    <row r="10" spans="1:23" ht="84" customHeight="1" x14ac:dyDescent="0.4">
      <c r="A10" s="88" t="s">
        <v>69</v>
      </c>
      <c r="B10" s="88" t="s">
        <v>73</v>
      </c>
      <c r="C10" s="88" t="s">
        <v>74</v>
      </c>
      <c r="D10" s="88" t="s">
        <v>91</v>
      </c>
      <c r="E10" s="88" t="s">
        <v>112</v>
      </c>
      <c r="F10" s="88" t="s">
        <v>140</v>
      </c>
      <c r="G10" s="90">
        <v>177210</v>
      </c>
    </row>
    <row r="11" spans="1:23" s="137" customFormat="1" ht="87.6" customHeight="1" x14ac:dyDescent="0.4">
      <c r="A11" s="88" t="s">
        <v>69</v>
      </c>
      <c r="B11" s="88" t="s">
        <v>73</v>
      </c>
      <c r="C11" s="88" t="s">
        <v>116</v>
      </c>
      <c r="D11" s="88" t="s">
        <v>75</v>
      </c>
      <c r="E11" s="88" t="s">
        <v>117</v>
      </c>
      <c r="F11" s="88" t="s">
        <v>161</v>
      </c>
      <c r="G11" s="90">
        <v>218492.78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</row>
    <row r="12" spans="1:23" ht="84.6" customHeight="1" x14ac:dyDescent="0.4">
      <c r="A12" s="88" t="s">
        <v>69</v>
      </c>
      <c r="B12" s="88" t="s">
        <v>120</v>
      </c>
      <c r="C12" s="88" t="s">
        <v>121</v>
      </c>
      <c r="D12" s="88" t="s">
        <v>91</v>
      </c>
      <c r="E12" s="88" t="s">
        <v>112</v>
      </c>
      <c r="F12" s="88" t="s">
        <v>140</v>
      </c>
      <c r="G12" s="90">
        <v>79620</v>
      </c>
    </row>
    <row r="13" spans="1:23" ht="85.8" customHeight="1" x14ac:dyDescent="0.4">
      <c r="A13" s="88" t="s">
        <v>69</v>
      </c>
      <c r="B13" s="88" t="s">
        <v>77</v>
      </c>
      <c r="C13" s="88" t="s">
        <v>122</v>
      </c>
      <c r="D13" s="88" t="s">
        <v>91</v>
      </c>
      <c r="E13" s="88" t="s">
        <v>112</v>
      </c>
      <c r="F13" s="88" t="s">
        <v>140</v>
      </c>
      <c r="G13" s="90">
        <v>53730</v>
      </c>
    </row>
    <row r="14" spans="1:23" ht="105.6" customHeight="1" x14ac:dyDescent="0.4">
      <c r="A14" s="200" t="s">
        <v>69</v>
      </c>
      <c r="B14" s="200" t="s">
        <v>77</v>
      </c>
      <c r="C14" s="200" t="s">
        <v>122</v>
      </c>
      <c r="D14" s="200" t="s">
        <v>71</v>
      </c>
      <c r="E14" s="200" t="s">
        <v>72</v>
      </c>
      <c r="F14" s="200" t="s">
        <v>162</v>
      </c>
      <c r="G14" s="201">
        <v>48000</v>
      </c>
    </row>
    <row r="15" spans="1:23" ht="25.8" customHeight="1" x14ac:dyDescent="0.4">
      <c r="A15" s="230" t="s">
        <v>42</v>
      </c>
      <c r="B15" s="231"/>
      <c r="C15" s="231"/>
      <c r="D15" s="231"/>
      <c r="E15" s="231"/>
      <c r="F15" s="232"/>
      <c r="G15" s="85">
        <f>SUM(G8:G14)</f>
        <v>924822.78</v>
      </c>
    </row>
  </sheetData>
  <mergeCells count="4">
    <mergeCell ref="A15:F15"/>
    <mergeCell ref="A1:G1"/>
    <mergeCell ref="A2:G2"/>
    <mergeCell ref="A3:G3"/>
  </mergeCells>
  <printOptions horizontalCentered="1"/>
  <pageMargins left="0.31496062992125984" right="0.11811023622047245" top="0.55118110236220474" bottom="0.15748031496062992" header="0.11811023622047245" footer="0.11811023622047245"/>
  <pageSetup paperSize="9" scale="9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0" zoomScaleNormal="90" zoomScaleSheetLayoutView="130" workbookViewId="0">
      <selection activeCell="F25" sqref="F25"/>
    </sheetView>
  </sheetViews>
  <sheetFormatPr defaultColWidth="9" defaultRowHeight="21" x14ac:dyDescent="0.4"/>
  <cols>
    <col min="1" max="1" width="13.59765625" style="1" customWidth="1"/>
    <col min="2" max="2" width="15.8984375" style="1" customWidth="1"/>
    <col min="3" max="3" width="13.09765625" style="1" customWidth="1"/>
    <col min="4" max="4" width="10" style="1" customWidth="1"/>
    <col min="5" max="5" width="17.3984375" style="1" customWidth="1"/>
    <col min="6" max="6" width="18.5" style="1" customWidth="1"/>
    <col min="7" max="7" width="11.69921875" style="22" customWidth="1"/>
    <col min="8" max="16384" width="9" style="1"/>
  </cols>
  <sheetData>
    <row r="1" spans="1:7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</row>
    <row r="2" spans="1:7" ht="25.8" customHeight="1" x14ac:dyDescent="0.4">
      <c r="A2" s="204"/>
      <c r="B2" s="204"/>
      <c r="C2" s="204" t="s">
        <v>235</v>
      </c>
      <c r="D2" s="204"/>
      <c r="E2" s="204"/>
      <c r="F2" s="204"/>
      <c r="G2" s="204"/>
    </row>
    <row r="3" spans="1:7" x14ac:dyDescent="0.4">
      <c r="A3" s="212" t="s">
        <v>21</v>
      </c>
      <c r="B3" s="212"/>
      <c r="C3" s="212"/>
      <c r="D3" s="212"/>
      <c r="E3" s="212"/>
      <c r="F3" s="212"/>
      <c r="G3" s="212"/>
    </row>
    <row r="4" spans="1:7" x14ac:dyDescent="0.4">
      <c r="A4" s="212" t="s">
        <v>137</v>
      </c>
      <c r="B4" s="212"/>
      <c r="C4" s="212"/>
      <c r="D4" s="212"/>
      <c r="E4" s="212"/>
      <c r="F4" s="212"/>
      <c r="G4" s="212"/>
    </row>
    <row r="5" spans="1:7" x14ac:dyDescent="0.4">
      <c r="A5" s="2" t="s">
        <v>226</v>
      </c>
    </row>
    <row r="6" spans="1:7" x14ac:dyDescent="0.4">
      <c r="A6" s="2" t="s">
        <v>9</v>
      </c>
    </row>
    <row r="7" spans="1:7" x14ac:dyDescent="0.4">
      <c r="A7" s="78" t="s">
        <v>44</v>
      </c>
      <c r="B7" s="78" t="s">
        <v>45</v>
      </c>
      <c r="C7" s="78" t="s">
        <v>46</v>
      </c>
      <c r="D7" s="78" t="s">
        <v>47</v>
      </c>
      <c r="E7" s="78" t="s">
        <v>48</v>
      </c>
      <c r="F7" s="78" t="s">
        <v>49</v>
      </c>
      <c r="G7" s="78" t="s">
        <v>39</v>
      </c>
    </row>
    <row r="8" spans="1:7" ht="85.2" customHeight="1" x14ac:dyDescent="0.4">
      <c r="A8" s="86" t="s">
        <v>69</v>
      </c>
      <c r="B8" s="86" t="s">
        <v>70</v>
      </c>
      <c r="C8" s="86" t="s">
        <v>62</v>
      </c>
      <c r="D8" s="86" t="s">
        <v>91</v>
      </c>
      <c r="E8" s="86" t="s">
        <v>112</v>
      </c>
      <c r="F8" s="86" t="s">
        <v>123</v>
      </c>
      <c r="G8" s="87">
        <v>238730</v>
      </c>
    </row>
    <row r="9" spans="1:7" ht="46.2" customHeight="1" x14ac:dyDescent="0.4">
      <c r="A9" s="88" t="s">
        <v>69</v>
      </c>
      <c r="B9" s="88" t="s">
        <v>70</v>
      </c>
      <c r="C9" s="88" t="s">
        <v>62</v>
      </c>
      <c r="D9" s="88" t="s">
        <v>71</v>
      </c>
      <c r="E9" s="88" t="s">
        <v>72</v>
      </c>
      <c r="F9" s="252" t="s">
        <v>239</v>
      </c>
      <c r="G9" s="89">
        <v>8000</v>
      </c>
    </row>
    <row r="10" spans="1:7" ht="91.8" customHeight="1" x14ac:dyDescent="0.4">
      <c r="A10" s="88" t="s">
        <v>69</v>
      </c>
      <c r="B10" s="88" t="s">
        <v>70</v>
      </c>
      <c r="C10" s="88" t="s">
        <v>113</v>
      </c>
      <c r="D10" s="88" t="s">
        <v>91</v>
      </c>
      <c r="E10" s="88" t="s">
        <v>112</v>
      </c>
      <c r="F10" s="88" t="s">
        <v>123</v>
      </c>
      <c r="G10" s="90">
        <v>119880</v>
      </c>
    </row>
    <row r="11" spans="1:7" ht="105" x14ac:dyDescent="0.4">
      <c r="A11" s="88" t="s">
        <v>69</v>
      </c>
      <c r="B11" s="88" t="s">
        <v>114</v>
      </c>
      <c r="C11" s="88" t="s">
        <v>115</v>
      </c>
      <c r="D11" s="88" t="s">
        <v>71</v>
      </c>
      <c r="E11" s="88" t="s">
        <v>72</v>
      </c>
      <c r="F11" s="252" t="s">
        <v>240</v>
      </c>
      <c r="G11" s="89">
        <v>17000</v>
      </c>
    </row>
    <row r="12" spans="1:7" ht="88.2" customHeight="1" x14ac:dyDescent="0.4">
      <c r="A12" s="88" t="s">
        <v>69</v>
      </c>
      <c r="B12" s="88" t="s">
        <v>73</v>
      </c>
      <c r="C12" s="88" t="s">
        <v>74</v>
      </c>
      <c r="D12" s="88" t="s">
        <v>91</v>
      </c>
      <c r="E12" s="88" t="s">
        <v>112</v>
      </c>
      <c r="F12" s="88" t="s">
        <v>123</v>
      </c>
      <c r="G12" s="90">
        <v>151720</v>
      </c>
    </row>
    <row r="13" spans="1:7" ht="94.2" customHeight="1" x14ac:dyDescent="0.4">
      <c r="A13" s="88" t="s">
        <v>69</v>
      </c>
      <c r="B13" s="88" t="s">
        <v>73</v>
      </c>
      <c r="C13" s="88" t="s">
        <v>116</v>
      </c>
      <c r="D13" s="88" t="s">
        <v>71</v>
      </c>
      <c r="E13" s="88" t="s">
        <v>72</v>
      </c>
      <c r="F13" s="252" t="s">
        <v>238</v>
      </c>
      <c r="G13" s="90">
        <v>16000</v>
      </c>
    </row>
    <row r="14" spans="1:7" ht="63.6" customHeight="1" x14ac:dyDescent="0.4">
      <c r="A14" s="88" t="s">
        <v>69</v>
      </c>
      <c r="B14" s="88" t="s">
        <v>73</v>
      </c>
      <c r="C14" s="88" t="s">
        <v>116</v>
      </c>
      <c r="D14" s="88" t="s">
        <v>75</v>
      </c>
      <c r="E14" s="88" t="s">
        <v>117</v>
      </c>
      <c r="F14" s="88" t="s">
        <v>118</v>
      </c>
      <c r="G14" s="90">
        <v>155037.96</v>
      </c>
    </row>
    <row r="15" spans="1:7" ht="84" x14ac:dyDescent="0.4">
      <c r="A15" s="88" t="s">
        <v>69</v>
      </c>
      <c r="B15" s="88" t="s">
        <v>76</v>
      </c>
      <c r="C15" s="88" t="s">
        <v>119</v>
      </c>
      <c r="D15" s="88" t="s">
        <v>71</v>
      </c>
      <c r="E15" s="88" t="s">
        <v>72</v>
      </c>
      <c r="F15" s="88" t="s">
        <v>124</v>
      </c>
      <c r="G15" s="90">
        <v>32000</v>
      </c>
    </row>
    <row r="16" spans="1:7" ht="91.2" customHeight="1" x14ac:dyDescent="0.4">
      <c r="A16" s="142" t="s">
        <v>69</v>
      </c>
      <c r="B16" s="142" t="s">
        <v>120</v>
      </c>
      <c r="C16" s="142" t="s">
        <v>121</v>
      </c>
      <c r="D16" s="142" t="s">
        <v>91</v>
      </c>
      <c r="E16" s="142" t="s">
        <v>112</v>
      </c>
      <c r="F16" s="142" t="s">
        <v>123</v>
      </c>
      <c r="G16" s="143">
        <v>75630</v>
      </c>
    </row>
  </sheetData>
  <mergeCells count="3">
    <mergeCell ref="A1:G1"/>
    <mergeCell ref="A3:G3"/>
    <mergeCell ref="A4:G4"/>
  </mergeCells>
  <printOptions horizontalCentered="1"/>
  <pageMargins left="0.59055118110236227" right="0" top="0" bottom="0" header="0.11811023622047245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16" sqref="C16"/>
    </sheetView>
  </sheetViews>
  <sheetFormatPr defaultRowHeight="13.8" x14ac:dyDescent="0.25"/>
  <cols>
    <col min="1" max="1" width="9.3984375" customWidth="1"/>
    <col min="2" max="2" width="11.69921875" customWidth="1"/>
    <col min="3" max="3" width="12.5" customWidth="1"/>
    <col min="4" max="4" width="13.296875" customWidth="1"/>
    <col min="5" max="5" width="23.296875" customWidth="1"/>
    <col min="6" max="6" width="22.296875" customWidth="1"/>
    <col min="7" max="7" width="12.796875" customWidth="1"/>
    <col min="9" max="9" width="9.296875" bestFit="1" customWidth="1"/>
  </cols>
  <sheetData>
    <row r="1" spans="1:7" s="1" customFormat="1" ht="21" x14ac:dyDescent="0.4">
      <c r="A1" s="212" t="str">
        <f>งบแสดงฐานะการเงิน!B1</f>
        <v>องค์การบริหารส่วนตำบลโคกสูง</v>
      </c>
      <c r="B1" s="212"/>
      <c r="C1" s="212"/>
      <c r="D1" s="212"/>
      <c r="E1" s="212"/>
      <c r="F1" s="212"/>
      <c r="G1" s="212"/>
    </row>
    <row r="2" spans="1:7" s="1" customFormat="1" ht="21" x14ac:dyDescent="0.4">
      <c r="A2" s="212" t="s">
        <v>21</v>
      </c>
      <c r="B2" s="212"/>
      <c r="C2" s="212"/>
      <c r="D2" s="212"/>
      <c r="E2" s="212"/>
      <c r="F2" s="212"/>
      <c r="G2" s="212"/>
    </row>
    <row r="3" spans="1:7" s="1" customFormat="1" ht="21" x14ac:dyDescent="0.4">
      <c r="A3" s="212" t="s">
        <v>137</v>
      </c>
      <c r="B3" s="212"/>
      <c r="C3" s="212"/>
      <c r="D3" s="212"/>
      <c r="E3" s="212"/>
      <c r="F3" s="212"/>
      <c r="G3" s="212"/>
    </row>
    <row r="4" spans="1:7" ht="21" x14ac:dyDescent="0.4">
      <c r="A4" s="2" t="s">
        <v>226</v>
      </c>
    </row>
    <row r="5" spans="1:7" s="1" customFormat="1" ht="18" customHeight="1" x14ac:dyDescent="0.4">
      <c r="A5" s="2" t="s">
        <v>9</v>
      </c>
      <c r="B5" s="6"/>
      <c r="C5" s="202"/>
      <c r="D5" s="202"/>
      <c r="E5" s="202"/>
      <c r="F5" s="202"/>
      <c r="G5" s="203"/>
    </row>
    <row r="6" spans="1:7" s="1" customFormat="1" ht="60.6" customHeight="1" x14ac:dyDescent="0.4">
      <c r="A6" s="205" t="s">
        <v>69</v>
      </c>
      <c r="B6" s="205" t="s">
        <v>77</v>
      </c>
      <c r="C6" s="205" t="s">
        <v>122</v>
      </c>
      <c r="D6" s="205" t="s">
        <v>91</v>
      </c>
      <c r="E6" s="205" t="s">
        <v>112</v>
      </c>
      <c r="F6" s="205" t="s">
        <v>123</v>
      </c>
      <c r="G6" s="206">
        <v>30950</v>
      </c>
    </row>
    <row r="7" spans="1:7" s="1" customFormat="1" ht="62.4" customHeight="1" x14ac:dyDescent="0.4">
      <c r="A7" s="88" t="s">
        <v>69</v>
      </c>
      <c r="B7" s="88" t="s">
        <v>163</v>
      </c>
      <c r="C7" s="88" t="s">
        <v>164</v>
      </c>
      <c r="D7" s="88" t="s">
        <v>78</v>
      </c>
      <c r="E7" s="88" t="s">
        <v>79</v>
      </c>
      <c r="F7" s="88" t="s">
        <v>165</v>
      </c>
      <c r="G7" s="90">
        <v>150000</v>
      </c>
    </row>
    <row r="8" spans="1:7" s="1" customFormat="1" ht="63" customHeight="1" x14ac:dyDescent="0.4">
      <c r="A8" s="88" t="s">
        <v>69</v>
      </c>
      <c r="B8" s="88" t="s">
        <v>163</v>
      </c>
      <c r="C8" s="88" t="s">
        <v>164</v>
      </c>
      <c r="D8" s="88" t="s">
        <v>78</v>
      </c>
      <c r="E8" s="88" t="s">
        <v>79</v>
      </c>
      <c r="F8" s="88" t="s">
        <v>166</v>
      </c>
      <c r="G8" s="90">
        <v>196000</v>
      </c>
    </row>
    <row r="9" spans="1:7" s="1" customFormat="1" ht="63" x14ac:dyDescent="0.4">
      <c r="A9" s="88" t="s">
        <v>69</v>
      </c>
      <c r="B9" s="88" t="s">
        <v>163</v>
      </c>
      <c r="C9" s="88" t="s">
        <v>164</v>
      </c>
      <c r="D9" s="88" t="s">
        <v>78</v>
      </c>
      <c r="E9" s="88" t="s">
        <v>79</v>
      </c>
      <c r="F9" s="88" t="s">
        <v>232</v>
      </c>
      <c r="G9" s="90">
        <v>149000</v>
      </c>
    </row>
    <row r="10" spans="1:7" s="1" customFormat="1" ht="62.4" customHeight="1" x14ac:dyDescent="0.4">
      <c r="A10" s="88" t="s">
        <v>69</v>
      </c>
      <c r="B10" s="88" t="s">
        <v>163</v>
      </c>
      <c r="C10" s="88" t="s">
        <v>164</v>
      </c>
      <c r="D10" s="88" t="s">
        <v>78</v>
      </c>
      <c r="E10" s="88" t="s">
        <v>79</v>
      </c>
      <c r="F10" s="88" t="s">
        <v>167</v>
      </c>
      <c r="G10" s="90">
        <v>210000</v>
      </c>
    </row>
    <row r="11" spans="1:7" s="1" customFormat="1" ht="66" customHeight="1" x14ac:dyDescent="0.4">
      <c r="A11" s="88" t="s">
        <v>69</v>
      </c>
      <c r="B11" s="88" t="s">
        <v>163</v>
      </c>
      <c r="C11" s="88" t="s">
        <v>164</v>
      </c>
      <c r="D11" s="88" t="s">
        <v>78</v>
      </c>
      <c r="E11" s="88" t="s">
        <v>79</v>
      </c>
      <c r="F11" s="88" t="s">
        <v>168</v>
      </c>
      <c r="G11" s="90">
        <v>200000</v>
      </c>
    </row>
    <row r="12" spans="1:7" s="1" customFormat="1" ht="65.400000000000006" customHeight="1" x14ac:dyDescent="0.4">
      <c r="A12" s="88" t="s">
        <v>69</v>
      </c>
      <c r="B12" s="88" t="s">
        <v>163</v>
      </c>
      <c r="C12" s="88" t="s">
        <v>164</v>
      </c>
      <c r="D12" s="88" t="s">
        <v>78</v>
      </c>
      <c r="E12" s="88" t="s">
        <v>79</v>
      </c>
      <c r="F12" s="88" t="s">
        <v>228</v>
      </c>
      <c r="G12" s="90">
        <v>292000</v>
      </c>
    </row>
    <row r="13" spans="1:7" s="1" customFormat="1" ht="63" x14ac:dyDescent="0.4">
      <c r="A13" s="88" t="s">
        <v>69</v>
      </c>
      <c r="B13" s="88" t="s">
        <v>163</v>
      </c>
      <c r="C13" s="88" t="s">
        <v>164</v>
      </c>
      <c r="D13" s="88" t="s">
        <v>78</v>
      </c>
      <c r="E13" s="88" t="s">
        <v>79</v>
      </c>
      <c r="F13" s="88" t="s">
        <v>170</v>
      </c>
      <c r="G13" s="90">
        <v>16000</v>
      </c>
    </row>
    <row r="14" spans="1:7" s="1" customFormat="1" ht="64.8" customHeight="1" x14ac:dyDescent="0.4">
      <c r="A14" s="88" t="s">
        <v>69</v>
      </c>
      <c r="B14" s="88" t="s">
        <v>163</v>
      </c>
      <c r="C14" s="88" t="s">
        <v>164</v>
      </c>
      <c r="D14" s="88" t="s">
        <v>78</v>
      </c>
      <c r="E14" s="88" t="s">
        <v>79</v>
      </c>
      <c r="F14" s="88" t="s">
        <v>229</v>
      </c>
      <c r="G14" s="90">
        <v>478000</v>
      </c>
    </row>
    <row r="15" spans="1:7" s="1" customFormat="1" ht="66" customHeight="1" x14ac:dyDescent="0.4">
      <c r="A15" s="88" t="s">
        <v>69</v>
      </c>
      <c r="B15" s="88" t="s">
        <v>163</v>
      </c>
      <c r="C15" s="88" t="s">
        <v>164</v>
      </c>
      <c r="D15" s="88" t="s">
        <v>78</v>
      </c>
      <c r="E15" s="88" t="s">
        <v>79</v>
      </c>
      <c r="F15" s="88" t="s">
        <v>231</v>
      </c>
      <c r="G15" s="90">
        <v>211000</v>
      </c>
    </row>
    <row r="16" spans="1:7" s="1" customFormat="1" ht="64.8" customHeight="1" x14ac:dyDescent="0.4">
      <c r="A16" s="88" t="s">
        <v>69</v>
      </c>
      <c r="B16" s="88"/>
      <c r="C16" s="88" t="s">
        <v>164</v>
      </c>
      <c r="D16" s="88" t="s">
        <v>78</v>
      </c>
      <c r="E16" s="88" t="s">
        <v>79</v>
      </c>
      <c r="F16" s="88" t="s">
        <v>169</v>
      </c>
      <c r="G16" s="90">
        <v>19000</v>
      </c>
    </row>
    <row r="17" spans="1:9" s="1" customFormat="1" ht="65.400000000000006" customHeight="1" x14ac:dyDescent="0.4">
      <c r="A17" s="142" t="s">
        <v>69</v>
      </c>
      <c r="B17" s="142" t="s">
        <v>163</v>
      </c>
      <c r="C17" s="142" t="s">
        <v>164</v>
      </c>
      <c r="D17" s="142" t="s">
        <v>78</v>
      </c>
      <c r="E17" s="142" t="s">
        <v>79</v>
      </c>
      <c r="F17" s="142" t="s">
        <v>230</v>
      </c>
      <c r="G17" s="143">
        <v>478000</v>
      </c>
    </row>
    <row r="18" spans="1:9" s="1" customFormat="1" ht="21" x14ac:dyDescent="0.4">
      <c r="A18" s="230" t="s">
        <v>42</v>
      </c>
      <c r="B18" s="231"/>
      <c r="C18" s="231"/>
      <c r="D18" s="231"/>
      <c r="E18" s="231"/>
      <c r="F18" s="232"/>
      <c r="G18" s="85">
        <f>+G17+G15+G14+G13+G12+G11+G10+G9+G8+G7+G6+'ม. 6 (2)'!G8+'ม. 6 (2)'!G9+'ม. 6 (2)'!G10+'ม. 6 (2)'!G11+'ม. 6 (2)'!G12+'ม. 6 (2)'!G13+'ม. 6 (2)'!G14+'ม. 6 (2)'!G15+'ม. 6 (2)'!G16+G16</f>
        <v>3243947.96</v>
      </c>
      <c r="I18" s="22"/>
    </row>
    <row r="20" spans="1:9" x14ac:dyDescent="0.25">
      <c r="G20" s="243"/>
    </row>
  </sheetData>
  <mergeCells count="4">
    <mergeCell ref="A1:G1"/>
    <mergeCell ref="A2:G2"/>
    <mergeCell ref="A3:G3"/>
    <mergeCell ref="A18:F18"/>
  </mergeCells>
  <pageMargins left="0.19685039370078741" right="0.19685039370078741" top="0.35433070866141736" bottom="0.35433070866141736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60" zoomScaleSheetLayoutView="100" workbookViewId="0">
      <selection activeCell="D7" sqref="D7"/>
    </sheetView>
  </sheetViews>
  <sheetFormatPr defaultColWidth="9" defaultRowHeight="21" x14ac:dyDescent="0.4"/>
  <cols>
    <col min="1" max="1" width="9" style="1"/>
    <col min="2" max="2" width="2.3984375" style="1" customWidth="1"/>
    <col min="3" max="3" width="34" style="1" customWidth="1"/>
    <col min="4" max="4" width="2.796875" style="1" customWidth="1"/>
    <col min="5" max="5" width="2.69921875" style="1" customWidth="1"/>
    <col min="6" max="6" width="13.09765625" style="1" customWidth="1"/>
    <col min="7" max="7" width="1.296875" style="1" customWidth="1"/>
    <col min="8" max="8" width="9.8984375" style="1" customWidth="1"/>
    <col min="9" max="9" width="2.69921875" style="1" hidden="1" customWidth="1"/>
    <col min="10" max="10" width="12.3984375" style="1" customWidth="1"/>
    <col min="11" max="16384" width="9" style="1"/>
  </cols>
  <sheetData>
    <row r="1" spans="1:12" x14ac:dyDescent="0.4">
      <c r="A1" s="212" t="str">
        <f>+'ม. 6'!A1:G1</f>
        <v>องค์การบริหารส่วนตำบลโคกสูง</v>
      </c>
      <c r="B1" s="212"/>
      <c r="C1" s="212"/>
      <c r="D1" s="212"/>
      <c r="E1" s="212"/>
      <c r="F1" s="212"/>
      <c r="G1" s="212"/>
      <c r="H1" s="212"/>
      <c r="I1" s="212"/>
      <c r="J1" s="212"/>
      <c r="K1" s="2"/>
      <c r="L1" s="2"/>
    </row>
    <row r="2" spans="1:12" x14ac:dyDescent="0.4">
      <c r="A2" s="212" t="s">
        <v>21</v>
      </c>
      <c r="B2" s="212"/>
      <c r="C2" s="212"/>
      <c r="D2" s="212"/>
      <c r="E2" s="212"/>
      <c r="F2" s="212"/>
      <c r="G2" s="212"/>
      <c r="H2" s="212"/>
      <c r="I2" s="212"/>
      <c r="J2" s="212"/>
      <c r="K2" s="2"/>
      <c r="L2" s="2"/>
    </row>
    <row r="3" spans="1:12" x14ac:dyDescent="0.4">
      <c r="A3" s="212" t="s">
        <v>137</v>
      </c>
      <c r="B3" s="212"/>
      <c r="C3" s="212"/>
      <c r="D3" s="212"/>
      <c r="E3" s="212"/>
      <c r="F3" s="212"/>
      <c r="G3" s="212"/>
      <c r="H3" s="212"/>
      <c r="I3" s="212"/>
      <c r="J3" s="212"/>
      <c r="K3" s="2"/>
      <c r="L3" s="2"/>
    </row>
    <row r="4" spans="1:12" ht="36" customHeight="1" x14ac:dyDescent="0.4">
      <c r="A4" s="2" t="s">
        <v>227</v>
      </c>
      <c r="D4" s="212">
        <v>2562</v>
      </c>
      <c r="E4" s="212"/>
      <c r="F4" s="212"/>
      <c r="H4" s="212">
        <v>2561</v>
      </c>
      <c r="I4" s="212"/>
      <c r="J4" s="212"/>
    </row>
    <row r="5" spans="1:12" x14ac:dyDescent="0.4">
      <c r="B5" s="1" t="s">
        <v>50</v>
      </c>
      <c r="D5" s="22"/>
      <c r="E5" s="22"/>
      <c r="F5" s="22">
        <v>15785.22</v>
      </c>
      <c r="H5" s="22"/>
      <c r="I5" s="22"/>
      <c r="J5" s="22">
        <v>12089.16</v>
      </c>
    </row>
    <row r="6" spans="1:12" x14ac:dyDescent="0.4">
      <c r="B6" s="1" t="s">
        <v>82</v>
      </c>
      <c r="D6" s="22"/>
      <c r="E6" s="22"/>
      <c r="F6" s="22">
        <v>7384.78</v>
      </c>
      <c r="H6" s="22"/>
      <c r="I6" s="22"/>
      <c r="J6" s="22">
        <v>7303.44</v>
      </c>
    </row>
    <row r="7" spans="1:12" x14ac:dyDescent="0.4">
      <c r="B7" s="1" t="s">
        <v>51</v>
      </c>
      <c r="D7" s="22"/>
      <c r="E7" s="22"/>
      <c r="F7" s="22">
        <v>393350</v>
      </c>
      <c r="H7" s="22"/>
      <c r="I7" s="22"/>
      <c r="J7" s="22">
        <v>339800</v>
      </c>
    </row>
    <row r="8" spans="1:12" x14ac:dyDescent="0.4">
      <c r="B8" s="1" t="s">
        <v>52</v>
      </c>
      <c r="D8" s="22"/>
      <c r="E8" s="22"/>
      <c r="F8" s="22">
        <v>825729.22</v>
      </c>
      <c r="H8" s="22"/>
      <c r="I8" s="22"/>
      <c r="J8" s="22">
        <v>824694.79</v>
      </c>
    </row>
    <row r="9" spans="1:12" ht="21.6" thickBot="1" x14ac:dyDescent="0.45">
      <c r="B9" s="15" t="s">
        <v>42</v>
      </c>
      <c r="D9" s="172"/>
      <c r="E9" s="172"/>
      <c r="F9" s="24">
        <f>SUM(F5:F8)</f>
        <v>1242249.22</v>
      </c>
      <c r="H9" s="172"/>
      <c r="I9" s="172"/>
      <c r="J9" s="24">
        <f>SUM(J5:J8)</f>
        <v>1183887.3900000001</v>
      </c>
    </row>
    <row r="10" spans="1:12" ht="21.6" thickTop="1" x14ac:dyDescent="0.4"/>
    <row r="12" spans="1:12" x14ac:dyDescent="0.4">
      <c r="B12" s="16"/>
    </row>
  </sheetData>
  <mergeCells count="5">
    <mergeCell ref="D4:F4"/>
    <mergeCell ref="H4:J4"/>
    <mergeCell ref="A1:J1"/>
    <mergeCell ref="A2:J2"/>
    <mergeCell ref="A3:J3"/>
  </mergeCells>
  <pageMargins left="0.31496062992125984" right="0.2362204724409449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0" workbookViewId="0">
      <selection activeCell="J21" sqref="J21"/>
    </sheetView>
  </sheetViews>
  <sheetFormatPr defaultColWidth="9" defaultRowHeight="21" x14ac:dyDescent="0.4"/>
  <cols>
    <col min="1" max="1" width="7.09765625" style="35" customWidth="1"/>
    <col min="2" max="4" width="9" style="35"/>
    <col min="5" max="5" width="12.5" style="35" customWidth="1"/>
    <col min="6" max="6" width="13" style="35" customWidth="1"/>
    <col min="7" max="7" width="13.59765625" style="35" customWidth="1"/>
    <col min="8" max="8" width="1" style="35" customWidth="1"/>
    <col min="9" max="9" width="13.59765625" style="37" customWidth="1"/>
    <col min="10" max="10" width="12.19921875" style="37" customWidth="1"/>
    <col min="11" max="11" width="13.19921875" style="35" customWidth="1"/>
    <col min="12" max="12" width="1.19921875" style="35" customWidth="1"/>
    <col min="13" max="13" width="14.09765625" style="35" customWidth="1"/>
    <col min="14" max="16384" width="9" style="35"/>
  </cols>
  <sheetData>
    <row r="1" spans="1:13" x14ac:dyDescent="0.4">
      <c r="A1" s="233" t="str">
        <f>งบแสดงฐานะการเงิน!B1</f>
        <v>องค์การบริหารส่วนตำบลโคกสูง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x14ac:dyDescent="0.4">
      <c r="A2" s="233" t="s">
        <v>21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x14ac:dyDescent="0.4">
      <c r="A3" s="233" t="s">
        <v>137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15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x14ac:dyDescent="0.4">
      <c r="A5" s="147" t="s">
        <v>222</v>
      </c>
    </row>
    <row r="6" spans="1:13" x14ac:dyDescent="0.4">
      <c r="A6" s="36"/>
      <c r="F6" s="38"/>
      <c r="G6" s="39">
        <v>2562</v>
      </c>
      <c r="H6" s="39"/>
      <c r="I6" s="40"/>
      <c r="J6" s="41"/>
      <c r="K6" s="39">
        <v>2561</v>
      </c>
      <c r="L6" s="39"/>
      <c r="M6" s="42"/>
    </row>
    <row r="7" spans="1:13" x14ac:dyDescent="0.4">
      <c r="A7" s="43" t="s">
        <v>125</v>
      </c>
      <c r="B7" s="44"/>
      <c r="C7" s="44"/>
      <c r="D7" s="44"/>
      <c r="E7" s="91"/>
      <c r="F7" s="43"/>
      <c r="G7" s="44"/>
      <c r="H7" s="44"/>
      <c r="I7" s="45">
        <v>10353756.960000001</v>
      </c>
      <c r="J7" s="43"/>
      <c r="K7" s="44"/>
      <c r="L7" s="44"/>
      <c r="M7" s="45">
        <v>7677973.3300000001</v>
      </c>
    </row>
    <row r="8" spans="1:13" x14ac:dyDescent="0.4">
      <c r="A8" s="52"/>
      <c r="B8" s="51" t="s">
        <v>53</v>
      </c>
      <c r="C8" s="51"/>
      <c r="D8" s="51"/>
      <c r="E8" s="92"/>
      <c r="F8" s="46">
        <v>3921477.35</v>
      </c>
      <c r="G8" s="47"/>
      <c r="H8" s="47"/>
      <c r="I8" s="48"/>
      <c r="J8" s="46">
        <v>3551128.84</v>
      </c>
      <c r="K8" s="47"/>
      <c r="L8" s="47"/>
      <c r="M8" s="48"/>
    </row>
    <row r="9" spans="1:13" ht="22.8" x14ac:dyDescent="0.55000000000000004">
      <c r="A9" s="52"/>
      <c r="B9" s="93" t="s">
        <v>144</v>
      </c>
      <c r="C9" s="51"/>
      <c r="D9" s="51"/>
      <c r="E9" s="92"/>
      <c r="F9" s="49">
        <v>588221.6</v>
      </c>
      <c r="G9" s="50"/>
      <c r="H9" s="50"/>
      <c r="I9" s="48"/>
      <c r="J9" s="49">
        <v>887782.21</v>
      </c>
      <c r="K9" s="51"/>
      <c r="L9" s="51"/>
      <c r="M9" s="48"/>
    </row>
    <row r="10" spans="1:13" x14ac:dyDescent="0.4">
      <c r="A10" s="52" t="s">
        <v>233</v>
      </c>
      <c r="B10" s="51"/>
      <c r="C10" s="51"/>
      <c r="D10" s="51"/>
      <c r="E10" s="92"/>
      <c r="F10" s="52"/>
      <c r="G10" s="53">
        <v>3333255.75</v>
      </c>
      <c r="H10" s="53"/>
      <c r="I10" s="48"/>
      <c r="J10" s="52"/>
      <c r="K10" s="53">
        <v>2663346.63</v>
      </c>
      <c r="L10" s="53"/>
      <c r="M10" s="48"/>
    </row>
    <row r="11" spans="1:13" x14ac:dyDescent="0.4">
      <c r="A11" s="52"/>
      <c r="B11" s="51" t="s">
        <v>84</v>
      </c>
      <c r="C11" s="51"/>
      <c r="D11" s="51"/>
      <c r="E11" s="92"/>
      <c r="F11" s="52"/>
      <c r="G11" s="53">
        <v>10155</v>
      </c>
      <c r="H11" s="53"/>
      <c r="I11" s="48"/>
      <c r="J11" s="52"/>
      <c r="K11" s="53">
        <v>9000</v>
      </c>
      <c r="L11" s="53"/>
      <c r="M11" s="48"/>
    </row>
    <row r="12" spans="1:13" x14ac:dyDescent="0.4">
      <c r="A12" s="52"/>
      <c r="B12" s="51" t="s">
        <v>85</v>
      </c>
      <c r="C12" s="51"/>
      <c r="D12" s="51"/>
      <c r="E12" s="92"/>
      <c r="F12" s="52"/>
      <c r="G12" s="53">
        <f>4676.36+16+120.79</f>
        <v>4813.1499999999996</v>
      </c>
      <c r="H12" s="53"/>
      <c r="I12" s="48"/>
      <c r="J12" s="52"/>
      <c r="K12" s="53">
        <v>3437</v>
      </c>
      <c r="L12" s="53"/>
      <c r="M12" s="48"/>
    </row>
    <row r="13" spans="1:13" ht="17.25" customHeight="1" x14ac:dyDescent="0.4">
      <c r="A13" s="52"/>
      <c r="B13" s="51" t="s">
        <v>189</v>
      </c>
      <c r="C13" s="51"/>
      <c r="D13" s="51"/>
      <c r="E13" s="92"/>
      <c r="F13" s="52"/>
      <c r="G13" s="53">
        <v>6509.7</v>
      </c>
      <c r="H13" s="53"/>
      <c r="I13" s="48"/>
      <c r="J13" s="52"/>
      <c r="K13" s="53">
        <v>0</v>
      </c>
      <c r="L13" s="53"/>
      <c r="M13" s="48"/>
    </row>
    <row r="14" spans="1:13" x14ac:dyDescent="0.4">
      <c r="A14" s="52" t="s">
        <v>86</v>
      </c>
      <c r="B14" s="51" t="s">
        <v>54</v>
      </c>
      <c r="C14" s="51"/>
      <c r="D14" s="51"/>
      <c r="E14" s="92"/>
      <c r="F14" s="52"/>
      <c r="G14" s="54">
        <v>-3568108</v>
      </c>
      <c r="H14" s="55"/>
      <c r="I14" s="54">
        <v>-213374.4</v>
      </c>
      <c r="J14" s="52"/>
      <c r="K14" s="171">
        <v>0</v>
      </c>
      <c r="L14" s="55"/>
      <c r="M14" s="176">
        <f>+K10+K11+K12</f>
        <v>2675783.63</v>
      </c>
    </row>
    <row r="15" spans="1:13" ht="21.6" thickBot="1" x14ac:dyDescent="0.45">
      <c r="A15" s="52" t="s">
        <v>145</v>
      </c>
      <c r="B15" s="51"/>
      <c r="C15" s="51"/>
      <c r="D15" s="51"/>
      <c r="E15" s="92"/>
      <c r="F15" s="52"/>
      <c r="G15" s="51"/>
      <c r="H15" s="51"/>
      <c r="I15" s="56">
        <f>I7+I14</f>
        <v>10140382.560000001</v>
      </c>
      <c r="J15" s="52"/>
      <c r="K15" s="51"/>
      <c r="L15" s="51"/>
      <c r="M15" s="56">
        <f>M7+M14</f>
        <v>10353756.960000001</v>
      </c>
    </row>
    <row r="16" spans="1:13" ht="9" customHeight="1" thickTop="1" x14ac:dyDescent="0.55000000000000004">
      <c r="A16" s="57"/>
      <c r="B16" s="58"/>
      <c r="C16" s="58"/>
      <c r="D16" s="58"/>
      <c r="E16" s="94"/>
      <c r="F16" s="57"/>
      <c r="G16" s="58"/>
      <c r="H16" s="58"/>
      <c r="I16" s="59"/>
      <c r="J16" s="57"/>
      <c r="K16" s="58"/>
      <c r="L16" s="58"/>
      <c r="M16" s="60"/>
    </row>
    <row r="17" spans="1:13" ht="25.5" customHeight="1" x14ac:dyDescent="0.55000000000000004">
      <c r="F17" s="51"/>
      <c r="G17" s="51"/>
      <c r="H17" s="51"/>
      <c r="I17" s="61"/>
      <c r="J17" s="51"/>
      <c r="K17" s="51"/>
      <c r="L17" s="51"/>
      <c r="M17" s="61"/>
    </row>
    <row r="18" spans="1:13" ht="22.8" x14ac:dyDescent="0.55000000000000004">
      <c r="B18" s="35" t="s">
        <v>126</v>
      </c>
      <c r="F18" s="51"/>
      <c r="I18" s="62">
        <v>2562</v>
      </c>
      <c r="J18" s="62"/>
      <c r="K18" s="62">
        <v>2561</v>
      </c>
      <c r="L18" s="62"/>
      <c r="M18" s="61"/>
    </row>
    <row r="19" spans="1:13" ht="22.8" x14ac:dyDescent="0.55000000000000004">
      <c r="B19" s="35" t="s">
        <v>55</v>
      </c>
      <c r="F19" s="51"/>
      <c r="I19" s="63">
        <v>0</v>
      </c>
      <c r="J19" s="62"/>
      <c r="K19" s="63">
        <v>0</v>
      </c>
      <c r="L19" s="62"/>
      <c r="M19" s="61"/>
    </row>
    <row r="20" spans="1:13" ht="22.8" x14ac:dyDescent="0.55000000000000004">
      <c r="B20" s="35" t="s">
        <v>127</v>
      </c>
      <c r="F20" s="51"/>
      <c r="I20" s="64">
        <f>I15-I19</f>
        <v>10140382.560000001</v>
      </c>
      <c r="J20" s="51"/>
      <c r="K20" s="64">
        <f>M15-K19</f>
        <v>10353756.960000001</v>
      </c>
      <c r="L20" s="64"/>
      <c r="M20" s="61"/>
    </row>
    <row r="21" spans="1:13" ht="22.8" x14ac:dyDescent="0.55000000000000004">
      <c r="F21" s="51"/>
      <c r="I21" s="65">
        <f>SUM(I19:I20)</f>
        <v>10140382.560000001</v>
      </c>
      <c r="J21" s="51"/>
      <c r="K21" s="65">
        <f>SUM(K19:K20)</f>
        <v>10353756.960000001</v>
      </c>
      <c r="L21" s="65"/>
      <c r="M21" s="61"/>
    </row>
    <row r="22" spans="1:13" x14ac:dyDescent="0.4">
      <c r="A22" s="66"/>
      <c r="B22" s="66"/>
      <c r="C22" s="66"/>
      <c r="D22" s="66"/>
      <c r="E22" s="66"/>
      <c r="F22" s="66"/>
      <c r="G22" s="234"/>
      <c r="H22" s="234"/>
      <c r="I22" s="234"/>
      <c r="J22" s="234"/>
    </row>
    <row r="23" spans="1:13" s="67" customFormat="1" ht="22.8" x14ac:dyDescent="0.4">
      <c r="F23" s="68"/>
      <c r="G23" s="68"/>
      <c r="H23" s="68"/>
      <c r="I23" s="62">
        <v>2562</v>
      </c>
      <c r="J23" s="62"/>
      <c r="K23" s="62">
        <v>2561</v>
      </c>
      <c r="L23" s="68"/>
      <c r="M23" s="69"/>
    </row>
    <row r="24" spans="1:13" x14ac:dyDescent="0.4">
      <c r="A24" s="66"/>
      <c r="B24" s="67" t="s">
        <v>87</v>
      </c>
      <c r="C24" s="66"/>
      <c r="D24" s="66"/>
      <c r="E24" s="66"/>
      <c r="F24" s="66"/>
      <c r="G24" s="70"/>
      <c r="H24" s="70"/>
      <c r="I24" s="71" t="s">
        <v>83</v>
      </c>
      <c r="J24" s="70"/>
      <c r="K24" s="72">
        <f>+'แนบท้าย 8 2'!G20</f>
        <v>2549500</v>
      </c>
    </row>
    <row r="25" spans="1:13" x14ac:dyDescent="0.4">
      <c r="B25" s="66" t="s">
        <v>237</v>
      </c>
    </row>
  </sheetData>
  <mergeCells count="4">
    <mergeCell ref="A1:M1"/>
    <mergeCell ref="A2:M2"/>
    <mergeCell ref="A3:M3"/>
    <mergeCell ref="G22:J22"/>
  </mergeCells>
  <printOptions horizontalCentered="1"/>
  <pageMargins left="0.39370078740157483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งบแสดงฐานะการเงิน</vt:lpstr>
      <vt:lpstr>ม.2 งบทรัพย์สิน</vt:lpstr>
      <vt:lpstr>ม. 3,4</vt:lpstr>
      <vt:lpstr>ม. 5</vt:lpstr>
      <vt:lpstr>ม. 6</vt:lpstr>
      <vt:lpstr>ม. 6 (2)</vt:lpstr>
      <vt:lpstr>6 3</vt:lpstr>
      <vt:lpstr>ม. 7</vt:lpstr>
      <vt:lpstr>หมายเหตุเงินสะสม</vt:lpstr>
      <vt:lpstr>แนบท้าย ม.8</vt:lpstr>
      <vt:lpstr>แนบท้าย 8 2</vt:lpstr>
      <vt:lpstr>ม.9</vt:lpstr>
      <vt:lpstr>งบแสดงผลการดำเนินงาน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Advice</cp:lastModifiedBy>
  <cp:lastPrinted>2019-11-27T06:31:16Z</cp:lastPrinted>
  <dcterms:created xsi:type="dcterms:W3CDTF">2018-09-17T04:37:01Z</dcterms:created>
  <dcterms:modified xsi:type="dcterms:W3CDTF">2019-11-27T09:25:54Z</dcterms:modified>
</cp:coreProperties>
</file>